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75" windowHeight="4650" tabRatio="796" firstSheet="7" activeTab="10"/>
  </bookViews>
  <sheets>
    <sheet name="Konecne poradi" sheetId="1" r:id="rId1"/>
    <sheet name="F13" sheetId="2" r:id="rId2"/>
    <sheet name="F13_2-3" sheetId="3" r:id="rId3"/>
    <sheet name="F13_3-1" sheetId="4" r:id="rId4"/>
    <sheet name="F13_1-2" sheetId="5" r:id="rId5"/>
    <sheet name="F46" sheetId="6" r:id="rId6"/>
    <sheet name="F46_2-3" sheetId="7" r:id="rId7"/>
    <sheet name="F46_3-1" sheetId="8" r:id="rId8"/>
    <sheet name="F46_1-2" sheetId="9" r:id="rId9"/>
    <sheet name="F79" sheetId="10" r:id="rId10"/>
    <sheet name="F79_2-3" sheetId="11" r:id="rId11"/>
    <sheet name="F79_3-1" sheetId="12" r:id="rId12"/>
    <sheet name="F79_1-2" sheetId="13" r:id="rId13"/>
    <sheet name="Skup_A" sheetId="14" r:id="rId14"/>
    <sheet name="A_2-3" sheetId="15" r:id="rId15"/>
    <sheet name="A_3-1" sheetId="16" r:id="rId16"/>
    <sheet name="A_1-2" sheetId="17" r:id="rId17"/>
    <sheet name="Skup_B" sheetId="18" r:id="rId18"/>
    <sheet name="B_2-3" sheetId="19" r:id="rId19"/>
    <sheet name="B_3-1" sheetId="20" r:id="rId20"/>
    <sheet name="B_1-2" sheetId="21" r:id="rId21"/>
    <sheet name="Skup_C" sheetId="22" r:id="rId22"/>
    <sheet name="C_2-3" sheetId="23" r:id="rId23"/>
    <sheet name="C_3-1" sheetId="24" r:id="rId24"/>
    <sheet name="C_1-2" sheetId="25" r:id="rId25"/>
  </sheets>
  <definedNames>
    <definedName name="_xlnm.Print_Area" localSheetId="16">'A_1-2'!$A$1:$S$28</definedName>
    <definedName name="_xlnm.Print_Area" localSheetId="14">'A_2-3'!$A$1:$S$28</definedName>
    <definedName name="_xlnm.Print_Area" localSheetId="15">'A_3-1'!$A$1:$S$28</definedName>
    <definedName name="_xlnm.Print_Area" localSheetId="20">'B_1-2'!$A$1:$S$28</definedName>
    <definedName name="_xlnm.Print_Area" localSheetId="18">'B_2-3'!$A$1:$S$28</definedName>
    <definedName name="_xlnm.Print_Area" localSheetId="19">'B_3-1'!$A$1:$S$28</definedName>
    <definedName name="_xlnm.Print_Area" localSheetId="24">'C_1-2'!$A$1:$S$28</definedName>
    <definedName name="_xlnm.Print_Area" localSheetId="22">'C_2-3'!$A$1:$S$28</definedName>
    <definedName name="_xlnm.Print_Area" localSheetId="23">'C_3-1'!$A$1:$S$28</definedName>
    <definedName name="_xlnm.Print_Area" localSheetId="1">'F13'!$A$1:$X$21</definedName>
    <definedName name="_xlnm.Print_Area" localSheetId="4">'F13_1-2'!$A$1:$S$28</definedName>
    <definedName name="_xlnm.Print_Area" localSheetId="2">'F13_2-3'!$A$1:$S$28</definedName>
    <definedName name="_xlnm.Print_Area" localSheetId="3">'F13_3-1'!$A$1:$S$28</definedName>
    <definedName name="_xlnm.Print_Area" localSheetId="5">'F46'!$A$1:$X$21</definedName>
    <definedName name="_xlnm.Print_Area" localSheetId="8">'F46_1-2'!$A$1:$S$28</definedName>
    <definedName name="_xlnm.Print_Area" localSheetId="6">'F46_2-3'!$A$1:$S$28</definedName>
    <definedName name="_xlnm.Print_Area" localSheetId="7">'F46_3-1'!$A$1:$S$28</definedName>
    <definedName name="_xlnm.Print_Area" localSheetId="9">'F79'!$A$1:$X$21</definedName>
    <definedName name="_xlnm.Print_Area" localSheetId="12">'F79_1-2'!$A$1:$S$28</definedName>
    <definedName name="_xlnm.Print_Area" localSheetId="10">'F79_2-3'!$A$1:$S$28</definedName>
    <definedName name="_xlnm.Print_Area" localSheetId="11">'F79_3-1'!$A$1:$S$28</definedName>
    <definedName name="_xlnm.Print_Area" localSheetId="13">'Skup_A'!$A$1:$X$21</definedName>
    <definedName name="_xlnm.Print_Area" localSheetId="17">'Skup_B'!$A$1:$X$21</definedName>
    <definedName name="_xlnm.Print_Area" localSheetId="21">'Skup_C'!$A$1:$X$21</definedName>
  </definedNames>
  <calcPr fullCalcOnLoad="1"/>
</workbook>
</file>

<file path=xl/sharedStrings.xml><?xml version="1.0" encoding="utf-8"?>
<sst xmlns="http://schemas.openxmlformats.org/spreadsheetml/2006/main" count="1749" uniqueCount="222">
  <si>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</si>
  <si>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</si>
  <si>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</si>
  <si>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</si>
  <si>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</si>
  <si>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</si>
  <si>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</si>
  <si>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</si>
  <si>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</si>
  <si>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</si>
  <si>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</si>
  <si>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</si>
  <si>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</si>
  <si>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</si>
  <si>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</si>
  <si>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</si>
  <si>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</si>
  <si>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</si>
  <si>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</si>
  <si>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</si>
  <si>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</si>
  <si>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</si>
  <si>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</si>
  <si>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body</t>
  </si>
  <si>
    <t>pořadí</t>
  </si>
  <si>
    <t>1. kolo</t>
  </si>
  <si>
    <t>2. kolo</t>
  </si>
  <si>
    <t>3. kolo</t>
  </si>
  <si>
    <t>Pořadí zápasů :</t>
  </si>
  <si>
    <t>2-3</t>
  </si>
  <si>
    <t>sety</t>
  </si>
  <si>
    <t>zápasy</t>
  </si>
  <si>
    <t>míče</t>
  </si>
  <si>
    <t>Český Krumlov</t>
  </si>
  <si>
    <t>čtyřhra chlapců</t>
  </si>
  <si>
    <t>čtyřhra dívek</t>
  </si>
  <si>
    <t>Skupina "A"</t>
  </si>
  <si>
    <t>2. dvouhra dívek</t>
  </si>
  <si>
    <t>1. dvouhra dívek</t>
  </si>
  <si>
    <t>2. dvouhra chlapců</t>
  </si>
  <si>
    <t>1. dvouhra chlapců</t>
  </si>
  <si>
    <t>Skupina "B"</t>
  </si>
  <si>
    <t>1-x</t>
  </si>
  <si>
    <t>3-x</t>
  </si>
  <si>
    <t>1-2</t>
  </si>
  <si>
    <t>2-x</t>
  </si>
  <si>
    <t>3-1</t>
  </si>
  <si>
    <t>TURNAJ REGIONÁLNÍCH VÝBĚRŮ U13 O ČESKOKRUMLOVSKÝ POHÁR</t>
  </si>
  <si>
    <t>Skupina "C"</t>
  </si>
  <si>
    <t>Skupina C</t>
  </si>
  <si>
    <t>Skupina B</t>
  </si>
  <si>
    <t>Skupina A</t>
  </si>
  <si>
    <t>7. - 9. místo</t>
  </si>
  <si>
    <t>4. - 6. místo</t>
  </si>
  <si>
    <t>1. - 3. místo</t>
  </si>
  <si>
    <t>Radek Votava</t>
  </si>
  <si>
    <t>Soutěž:</t>
  </si>
  <si>
    <t>Místo konání:</t>
  </si>
  <si>
    <t>KONEČNÉ 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</si>
  <si>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</si>
  <si>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</si>
  <si>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</si>
  <si>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</si>
  <si>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</si>
  <si>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</si>
  <si>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</si>
  <si>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</si>
  <si>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</si>
  <si>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JIŽNÍ ČECHY "A"</t>
  </si>
  <si>
    <t>23.-24.4.2016</t>
  </si>
  <si>
    <t>Český Krumlov 23. - 24. 4. 2016</t>
  </si>
  <si>
    <t>23. - 24. 4. 2016</t>
  </si>
  <si>
    <t>28. ročník TURNAJE REGIONÁLNÍCH VÝBĚRŮ kategorie U 13 O ČESKOKRUMLOVSKÝ POHÁR</t>
  </si>
  <si>
    <t>Český Krumlov 23. - 26. 4. 2016</t>
  </si>
  <si>
    <t>23.-24-4-2016</t>
  </si>
  <si>
    <t>SEVERNÍ MORAVA</t>
  </si>
  <si>
    <t>VÝCHODNÍ ČECHY</t>
  </si>
  <si>
    <t>JIŽNÍ ČECHY "B"</t>
  </si>
  <si>
    <t>VÝBĚR PRAHY</t>
  </si>
  <si>
    <t>STŘEDNÍ ČECHY</t>
  </si>
  <si>
    <t>SEVERNÍ ČECHY</t>
  </si>
  <si>
    <t>JIŽNÍ MORAVA</t>
  </si>
  <si>
    <t>ZÁPADNÍ ČECHY</t>
  </si>
  <si>
    <t>Ret Daniel</t>
  </si>
  <si>
    <t>Jeništa Pavel</t>
  </si>
  <si>
    <t>Soukupová Natálie</t>
  </si>
  <si>
    <t>Muchová Justýna</t>
  </si>
  <si>
    <t>Maňásek - Ret</t>
  </si>
  <si>
    <t>Maixnerová - Muchová</t>
  </si>
  <si>
    <t>Maňásek - Maixnerová</t>
  </si>
  <si>
    <t>Dvořák David</t>
  </si>
  <si>
    <t>Fuciman Patrik</t>
  </si>
  <si>
    <t>Kočová Zuzana</t>
  </si>
  <si>
    <t>Novotná Helena</t>
  </si>
  <si>
    <t>Kryeziu - Karafiát</t>
  </si>
  <si>
    <t>Kočová - Petroušková</t>
  </si>
  <si>
    <t>Dvořák David - Petroušková</t>
  </si>
  <si>
    <t>SM</t>
  </si>
  <si>
    <t>Dvořák Daniel</t>
  </si>
  <si>
    <t>Tancer Robin</t>
  </si>
  <si>
    <t>Babková Vendula</t>
  </si>
  <si>
    <t>Tancer - Jelínek</t>
  </si>
  <si>
    <t>Babková - Neubauerová</t>
  </si>
  <si>
    <t>Altera Jan</t>
  </si>
  <si>
    <t>Simon Václav</t>
  </si>
  <si>
    <t>Pokorná Kateřina</t>
  </si>
  <si>
    <t>Hejduková Karolína</t>
  </si>
  <si>
    <t>Altera - Pokorná</t>
  </si>
  <si>
    <t>Dvořák  Daniel - Neubaureová</t>
  </si>
  <si>
    <t>Praha</t>
  </si>
  <si>
    <t>Procházka Tomáš</t>
  </si>
  <si>
    <t>Zacha Stanislav</t>
  </si>
  <si>
    <t>Hořanská Barbora</t>
  </si>
  <si>
    <t>Ševčíková Martina</t>
  </si>
  <si>
    <t>Procházka - Čupa</t>
  </si>
  <si>
    <t>Ševčíková - Hořanská</t>
  </si>
  <si>
    <t>Zacha - Kluhavá</t>
  </si>
  <si>
    <t>Šilhan Matěj</t>
  </si>
  <si>
    <t>Bejvl Šimon</t>
  </si>
  <si>
    <t>Nováková Veronika</t>
  </si>
  <si>
    <t>Šenfeldová Bára</t>
  </si>
  <si>
    <t>Bejvl - Bršťák</t>
  </si>
  <si>
    <t>Korčmarošová Tereza</t>
  </si>
  <si>
    <t>Korčmarošová - Hoffmanová</t>
  </si>
  <si>
    <t>Šilhan - Nováková</t>
  </si>
  <si>
    <t>SEV. ČECHY</t>
  </si>
  <si>
    <t>Hulcová Viktorie</t>
  </si>
  <si>
    <t>VČ</t>
  </si>
  <si>
    <t>JČ "B"</t>
  </si>
  <si>
    <t>JČ "A"</t>
  </si>
  <si>
    <t>STŘ.ČECHY</t>
  </si>
  <si>
    <t>JM</t>
  </si>
  <si>
    <t>ZČ</t>
  </si>
  <si>
    <t>Fuciman - Petroušková</t>
  </si>
  <si>
    <t>Kocová - Novotná</t>
  </si>
  <si>
    <t>Fuciman - Dvořák David</t>
  </si>
  <si>
    <t>Kryeziu Dominik</t>
  </si>
  <si>
    <t>Karafiát Jakub</t>
  </si>
  <si>
    <t>Petroušková Natálie</t>
  </si>
  <si>
    <t>Rzeplinski Matěj</t>
  </si>
  <si>
    <t>Matula Tomáš</t>
  </si>
  <si>
    <t>Metzová Lucie</t>
  </si>
  <si>
    <t>Žurková Valerie</t>
  </si>
  <si>
    <t>Matula - Kopřiva</t>
  </si>
  <si>
    <t>Metzová -Žurková</t>
  </si>
  <si>
    <t>Muller Jakub</t>
  </si>
  <si>
    <t>Pokorná - Hejduková</t>
  </si>
  <si>
    <t>Šulc Adam</t>
  </si>
  <si>
    <t>Hurtík Jonáš</t>
  </si>
  <si>
    <t>Tvrdíková Veronika</t>
  </si>
  <si>
    <t>Šilhavá Klára</t>
  </si>
  <si>
    <t>Hnilica - Bláha</t>
  </si>
  <si>
    <t>Kobyláková - Pávová</t>
  </si>
  <si>
    <t>Šulc - Kobyláková</t>
  </si>
  <si>
    <t>Rázl Jan</t>
  </si>
  <si>
    <t>Běhounek Ondřej</t>
  </si>
  <si>
    <t>Kohoutová Markéta</t>
  </si>
  <si>
    <t>Kozempelová Kristina</t>
  </si>
  <si>
    <t>Rázl - Běhounek</t>
  </si>
  <si>
    <t>Kohoutová - Kozempelová</t>
  </si>
  <si>
    <t>Bršťák Michal</t>
  </si>
  <si>
    <t>Hoffmanová Viktorie</t>
  </si>
  <si>
    <t>Šilhan - Bejvl</t>
  </si>
  <si>
    <t>Nováková - Šenfeldová</t>
  </si>
  <si>
    <t>Šilhan  Nováková</t>
  </si>
  <si>
    <t>Rzeplinski - Helešicová</t>
  </si>
  <si>
    <t>Maňásek Pavel</t>
  </si>
  <si>
    <t>Maixnerová Petra</t>
  </si>
  <si>
    <t>Maňásek - Jeništa</t>
  </si>
  <si>
    <t>Muchová - Maixnerová</t>
  </si>
  <si>
    <t>Jelínek Jaroslav</t>
  </si>
  <si>
    <t>Neubauerová Klára</t>
  </si>
  <si>
    <t>Dvořák Daniel - Tancer</t>
  </si>
  <si>
    <t>Neubauerová - Babková</t>
  </si>
  <si>
    <t>Jelínek - Hulcová</t>
  </si>
  <si>
    <t>Kulhavá Veronika</t>
  </si>
  <si>
    <t>Ševčíková  - Hořanská</t>
  </si>
  <si>
    <t>Zacha - Ševčíková</t>
  </si>
  <si>
    <t>Hnilica Petr</t>
  </si>
  <si>
    <t>Kobyláková Andrea</t>
  </si>
  <si>
    <t>Bláha - Hurtík</t>
  </si>
  <si>
    <t>Tvrdíková - Pávová</t>
  </si>
  <si>
    <t>Šulc - Tvrdíková</t>
  </si>
  <si>
    <t>Ret - Soukupová</t>
  </si>
  <si>
    <t>Votava Radek</t>
  </si>
  <si>
    <t>Dvořák - Jelínek</t>
  </si>
  <si>
    <t>Hulcová - Babková</t>
  </si>
  <si>
    <t>Tancer - Neubauerová</t>
  </si>
  <si>
    <t>Pávová Natálie</t>
  </si>
  <si>
    <t>Tvrdíková - Kobyláková</t>
  </si>
  <si>
    <t>Šilhan - Bršťák</t>
  </si>
  <si>
    <t>Nováková . Šenfeldová</t>
  </si>
  <si>
    <t>Šilhan - Šenfeldová</t>
  </si>
  <si>
    <t>Čupa - Kluhavá</t>
  </si>
  <si>
    <t>JČ B</t>
  </si>
  <si>
    <t>SEVČ</t>
  </si>
  <si>
    <t>STŘČ</t>
  </si>
  <si>
    <t>JČ A</t>
  </si>
  <si>
    <t>21</t>
  </si>
  <si>
    <t>Kulhavá - Hořanská</t>
  </si>
  <si>
    <t>Jeništa - Maňásek</t>
  </si>
  <si>
    <t>Suchomel Jaroslav</t>
  </si>
  <si>
    <t>Kopřiva Dominik</t>
  </si>
  <si>
    <t>Matula - Rzeplinski</t>
  </si>
  <si>
    <t>Kopřiva - Metzová</t>
  </si>
  <si>
    <t>Petroušková - Kočová</t>
  </si>
  <si>
    <t>Kryeziu - Kočová</t>
  </si>
  <si>
    <t>Žurková - Helešicová</t>
  </si>
  <si>
    <t>Hulcová - Neubauerová</t>
  </si>
  <si>
    <t>Jelínek - Babková</t>
  </si>
  <si>
    <t>Kočová - Novotná</t>
  </si>
  <si>
    <t>Kobyláková - Šilhavá</t>
  </si>
  <si>
    <t>Jeništa - Soukupová</t>
  </si>
  <si>
    <t>Rzeplinski - Kopřiva</t>
  </si>
  <si>
    <t>Matula - Helešicová</t>
  </si>
  <si>
    <t>VÝCHODÍ ČECHY</t>
  </si>
  <si>
    <t>TCM STŘEDOČESKÉHO KRAJE</t>
  </si>
  <si>
    <t>Suchomel - Königová</t>
  </si>
  <si>
    <t>Rázl - Königová</t>
  </si>
  <si>
    <t>Altera - Müller</t>
  </si>
  <si>
    <t>Simon - Müller</t>
  </si>
  <si>
    <t>Müller Jakub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</si>
</sst>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8"/>
      <name val="Arial CE"/>
      <family val="2"/>
    </font>
    <font>
      <b/>
      <i/>
      <sz val="12"/>
      <name val="Arial CE"/>
      <family val="0"/>
    </font>
    <font>
      <b/>
      <sz val="40"/>
      <color indexed="10"/>
      <name val="Arial CE"/>
      <family val="2"/>
    </font>
    <font>
      <b/>
      <sz val="15"/>
      <name val="Arial CE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4"/>
      <name val="Arial CE"/>
      <family val="2"/>
    </font>
    <font>
      <b/>
      <sz val="35"/>
      <name val="Arial CE"/>
      <family val="0"/>
    </font>
    <font>
      <b/>
      <sz val="2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4" fillId="0" borderId="0">
      <alignment/>
      <protection/>
    </xf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11" fillId="0" borderId="11" xfId="55" applyFont="1" applyBorder="1">
      <alignment horizontal="center" vertical="center"/>
      <protection/>
    </xf>
    <xf numFmtId="0" fontId="0" fillId="0" borderId="0" xfId="0" applyFont="1" applyAlignment="1">
      <alignment/>
    </xf>
    <xf numFmtId="0" fontId="13" fillId="0" borderId="12" xfId="52" applyFont="1" applyBorder="1" applyAlignment="1">
      <alignment vertical="center"/>
      <protection/>
    </xf>
    <xf numFmtId="44" fontId="11" fillId="0" borderId="13" xfId="40" applyFont="1" applyBorder="1" applyAlignment="1">
      <alignment horizontal="center" vertical="center"/>
    </xf>
    <xf numFmtId="0" fontId="12" fillId="0" borderId="14" xfId="59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16" xfId="52" applyFont="1" applyBorder="1" applyAlignment="1">
      <alignment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12" fillId="0" borderId="18" xfId="59" applyFont="1" applyBorder="1" applyAlignment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11" fillId="0" borderId="19" xfId="55" applyFont="1" applyBorder="1">
      <alignment horizontal="center" vertical="center"/>
      <protection/>
    </xf>
    <xf numFmtId="0" fontId="11" fillId="0" borderId="20" xfId="55" applyFont="1" applyBorder="1">
      <alignment horizontal="center" vertical="center"/>
      <protection/>
    </xf>
    <xf numFmtId="44" fontId="11" fillId="0" borderId="21" xfId="40" applyFont="1" applyBorder="1">
      <alignment horizontal="center"/>
    </xf>
    <xf numFmtId="0" fontId="11" fillId="0" borderId="21" xfId="55" applyFont="1" applyBorder="1">
      <alignment horizontal="center" vertical="center"/>
      <protection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13" fillId="0" borderId="0" xfId="57" applyFont="1">
      <alignment horizontal="center" vertical="center"/>
      <protection/>
    </xf>
    <xf numFmtId="0" fontId="14" fillId="0" borderId="0" xfId="39" applyFont="1" applyBorder="1" applyAlignment="1">
      <alignment horizontal="centerContinuous" vertical="center"/>
      <protection/>
    </xf>
    <xf numFmtId="0" fontId="13" fillId="0" borderId="0" xfId="52" applyFont="1">
      <alignment/>
      <protection/>
    </xf>
    <xf numFmtId="0" fontId="0" fillId="0" borderId="0" xfId="52" applyFont="1">
      <alignment/>
      <protection/>
    </xf>
    <xf numFmtId="0" fontId="1" fillId="0" borderId="0" xfId="52" applyFont="1">
      <alignment/>
      <protection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3" fillId="0" borderId="25" xfId="52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31" xfId="0" applyFont="1" applyBorder="1" applyAlignment="1">
      <alignment/>
    </xf>
    <xf numFmtId="0" fontId="19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38" xfId="39" applyFont="1" applyBorder="1" applyAlignment="1">
      <alignment horizontal="center" vertical="center" wrapText="1"/>
      <protection/>
    </xf>
    <xf numFmtId="0" fontId="12" fillId="0" borderId="39" xfId="39" applyFont="1" applyBorder="1" applyAlignment="1">
      <alignment horizontal="centerContinuous" vertical="center"/>
      <protection/>
    </xf>
    <xf numFmtId="0" fontId="9" fillId="0" borderId="21" xfId="39" applyFont="1" applyBorder="1" applyAlignment="1">
      <alignment horizontal="centerContinuous" vertical="center"/>
      <protection/>
    </xf>
    <xf numFmtId="0" fontId="9" fillId="0" borderId="22" xfId="39" applyFont="1" applyBorder="1" applyAlignment="1">
      <alignment horizontal="centerContinuous" vertical="center"/>
      <protection/>
    </xf>
    <xf numFmtId="0" fontId="9" fillId="0" borderId="40" xfId="39" applyFont="1" applyBorder="1" applyAlignment="1">
      <alignment horizontal="centerContinuous" vertical="center"/>
      <protection/>
    </xf>
    <xf numFmtId="0" fontId="19" fillId="0" borderId="41" xfId="0" applyNumberFormat="1" applyFont="1" applyBorder="1" applyAlignment="1">
      <alignment horizontal="left" vertical="center"/>
    </xf>
    <xf numFmtId="0" fontId="21" fillId="0" borderId="42" xfId="0" applyNumberFormat="1" applyFont="1" applyBorder="1" applyAlignment="1">
      <alignment horizontal="left" vertical="center"/>
    </xf>
    <xf numFmtId="0" fontId="2" fillId="0" borderId="43" xfId="0" applyNumberFormat="1" applyFont="1" applyBorder="1" applyAlignment="1">
      <alignment horizontal="left" vertical="center"/>
    </xf>
    <xf numFmtId="0" fontId="19" fillId="0" borderId="44" xfId="0" applyNumberFormat="1" applyFont="1" applyBorder="1" applyAlignment="1">
      <alignment horizontal="right"/>
    </xf>
    <xf numFmtId="0" fontId="19" fillId="0" borderId="45" xfId="0" applyNumberFormat="1" applyFont="1" applyBorder="1" applyAlignment="1">
      <alignment horizontal="left" vertical="center"/>
    </xf>
    <xf numFmtId="0" fontId="19" fillId="0" borderId="44" xfId="0" applyNumberFormat="1" applyFont="1" applyBorder="1" applyAlignment="1">
      <alignment horizontal="left" vertical="center"/>
    </xf>
    <xf numFmtId="0" fontId="0" fillId="0" borderId="45" xfId="0" applyNumberFormat="1" applyFont="1" applyBorder="1" applyAlignment="1">
      <alignment horizontal="center"/>
    </xf>
    <xf numFmtId="0" fontId="19" fillId="0" borderId="45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46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left" vertical="center"/>
    </xf>
    <xf numFmtId="0" fontId="19" fillId="0" borderId="46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39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center" vertical="center"/>
    </xf>
    <xf numFmtId="0" fontId="21" fillId="0" borderId="47" xfId="0" applyNumberFormat="1" applyFont="1" applyBorder="1" applyAlignment="1">
      <alignment horizontal="right" vertical="center"/>
    </xf>
    <xf numFmtId="0" fontId="11" fillId="0" borderId="14" xfId="59" applyFont="1" applyBorder="1" applyAlignment="1">
      <alignment horizontal="left" vertical="center" indent="1"/>
      <protection/>
    </xf>
    <xf numFmtId="0" fontId="2" fillId="0" borderId="18" xfId="59" applyFont="1" applyBorder="1" applyAlignment="1">
      <alignment horizontal="left" vertical="center" indent="1"/>
      <protection/>
    </xf>
    <xf numFmtId="0" fontId="0" fillId="0" borderId="0" xfId="0" applyFont="1" applyBorder="1" applyAlignment="1">
      <alignment/>
    </xf>
    <xf numFmtId="0" fontId="19" fillId="0" borderId="48" xfId="0" applyNumberFormat="1" applyFont="1" applyBorder="1" applyAlignment="1">
      <alignment horizontal="right" vertical="center"/>
    </xf>
    <xf numFmtId="0" fontId="2" fillId="0" borderId="49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/>
    </xf>
    <xf numFmtId="49" fontId="0" fillId="0" borderId="50" xfId="0" applyNumberFormat="1" applyFont="1" applyBorder="1" applyAlignment="1">
      <alignment/>
    </xf>
    <xf numFmtId="0" fontId="9" fillId="0" borderId="51" xfId="39" applyFont="1" applyBorder="1" applyAlignment="1">
      <alignment horizontal="center" vertical="center" wrapText="1"/>
      <protection/>
    </xf>
    <xf numFmtId="0" fontId="19" fillId="0" borderId="52" xfId="0" applyNumberFormat="1" applyFont="1" applyBorder="1" applyAlignment="1">
      <alignment horizontal="right" vertical="center"/>
    </xf>
    <xf numFmtId="0" fontId="15" fillId="0" borderId="52" xfId="0" applyNumberFormat="1" applyFont="1" applyBorder="1" applyAlignment="1">
      <alignment horizontal="center" vertical="center"/>
    </xf>
    <xf numFmtId="0" fontId="19" fillId="0" borderId="52" xfId="0" applyNumberFormat="1" applyFont="1" applyBorder="1" applyAlignment="1">
      <alignment horizontal="left" vertical="center"/>
    </xf>
    <xf numFmtId="0" fontId="21" fillId="0" borderId="53" xfId="0" applyNumberFormat="1" applyFont="1" applyBorder="1" applyAlignment="1">
      <alignment horizontal="right" vertical="center"/>
    </xf>
    <xf numFmtId="0" fontId="21" fillId="0" borderId="53" xfId="0" applyNumberFormat="1" applyFont="1" applyBorder="1" applyAlignment="1">
      <alignment horizontal="center" vertical="center"/>
    </xf>
    <xf numFmtId="0" fontId="21" fillId="0" borderId="53" xfId="0" applyNumberFormat="1" applyFont="1" applyBorder="1" applyAlignment="1">
      <alignment horizontal="left" vertical="center"/>
    </xf>
    <xf numFmtId="0" fontId="2" fillId="0" borderId="54" xfId="0" applyNumberFormat="1" applyFont="1" applyBorder="1" applyAlignment="1">
      <alignment horizontal="right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left" vertical="center"/>
    </xf>
    <xf numFmtId="0" fontId="15" fillId="33" borderId="48" xfId="0" applyNumberFormat="1" applyFont="1" applyFill="1" applyBorder="1" applyAlignment="1">
      <alignment vertical="center"/>
    </xf>
    <xf numFmtId="0" fontId="15" fillId="33" borderId="45" xfId="0" applyNumberFormat="1" applyFont="1" applyFill="1" applyBorder="1" applyAlignment="1">
      <alignment vertical="center"/>
    </xf>
    <xf numFmtId="0" fontId="15" fillId="33" borderId="11" xfId="0" applyNumberFormat="1" applyFont="1" applyFill="1" applyBorder="1" applyAlignment="1">
      <alignment vertical="center"/>
    </xf>
    <xf numFmtId="0" fontId="15" fillId="33" borderId="47" xfId="0" applyNumberFormat="1" applyFont="1" applyFill="1" applyBorder="1" applyAlignment="1">
      <alignment vertical="center"/>
    </xf>
    <xf numFmtId="0" fontId="15" fillId="33" borderId="0" xfId="0" applyNumberFormat="1" applyFont="1" applyFill="1" applyBorder="1" applyAlignment="1">
      <alignment vertical="center"/>
    </xf>
    <xf numFmtId="0" fontId="15" fillId="33" borderId="55" xfId="0" applyNumberFormat="1" applyFont="1" applyFill="1" applyBorder="1" applyAlignment="1">
      <alignment vertical="center"/>
    </xf>
    <xf numFmtId="0" fontId="15" fillId="33" borderId="49" xfId="0" applyNumberFormat="1" applyFont="1" applyFill="1" applyBorder="1" applyAlignment="1">
      <alignment vertical="center"/>
    </xf>
    <xf numFmtId="0" fontId="15" fillId="33" borderId="18" xfId="0" applyNumberFormat="1" applyFont="1" applyFill="1" applyBorder="1" applyAlignment="1">
      <alignment vertical="center"/>
    </xf>
    <xf numFmtId="0" fontId="15" fillId="33" borderId="17" xfId="0" applyNumberFormat="1" applyFont="1" applyFill="1" applyBorder="1" applyAlignment="1">
      <alignment vertical="center"/>
    </xf>
    <xf numFmtId="0" fontId="2" fillId="0" borderId="56" xfId="0" applyNumberFormat="1" applyFont="1" applyBorder="1" applyAlignment="1">
      <alignment horizontal="left" vertical="center"/>
    </xf>
    <xf numFmtId="0" fontId="19" fillId="0" borderId="57" xfId="0" applyNumberFormat="1" applyFont="1" applyBorder="1" applyAlignment="1">
      <alignment horizontal="right" vertical="center"/>
    </xf>
    <xf numFmtId="0" fontId="15" fillId="33" borderId="58" xfId="0" applyNumberFormat="1" applyFont="1" applyFill="1" applyBorder="1" applyAlignment="1">
      <alignment vertical="center"/>
    </xf>
    <xf numFmtId="0" fontId="21" fillId="0" borderId="59" xfId="0" applyNumberFormat="1" applyFont="1" applyBorder="1" applyAlignment="1">
      <alignment horizontal="right" vertical="center"/>
    </xf>
    <xf numFmtId="0" fontId="15" fillId="33" borderId="60" xfId="0" applyNumberFormat="1" applyFont="1" applyFill="1" applyBorder="1" applyAlignment="1">
      <alignment vertical="center"/>
    </xf>
    <xf numFmtId="0" fontId="2" fillId="0" borderId="61" xfId="0" applyNumberFormat="1" applyFont="1" applyBorder="1" applyAlignment="1">
      <alignment horizontal="right" vertical="center"/>
    </xf>
    <xf numFmtId="0" fontId="15" fillId="33" borderId="62" xfId="0" applyNumberFormat="1" applyFont="1" applyFill="1" applyBorder="1" applyAlignment="1">
      <alignment vertical="center"/>
    </xf>
    <xf numFmtId="0" fontId="19" fillId="0" borderId="24" xfId="0" applyNumberFormat="1" applyFont="1" applyBorder="1" applyAlignment="1">
      <alignment horizontal="left" vertical="center"/>
    </xf>
    <xf numFmtId="0" fontId="19" fillId="0" borderId="56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5" fillId="33" borderId="63" xfId="56" applyFont="1" applyFill="1" applyBorder="1">
      <alignment vertical="center"/>
      <protection/>
    </xf>
    <xf numFmtId="44" fontId="0" fillId="0" borderId="13" xfId="40" applyFont="1" applyBorder="1" applyAlignment="1" applyProtection="1">
      <alignment horizontal="left" vertical="center" indent="1"/>
      <protection locked="0"/>
    </xf>
    <xf numFmtId="0" fontId="0" fillId="0" borderId="13" xfId="55" applyFont="1" applyBorder="1" applyAlignment="1" applyProtection="1">
      <alignment horizontal="left" vertical="center" indent="1"/>
      <protection locked="0"/>
    </xf>
    <xf numFmtId="0" fontId="0" fillId="0" borderId="60" xfId="57" applyNumberFormat="1" applyFont="1" applyBorder="1" applyProtection="1">
      <alignment horizontal="center" vertical="center"/>
      <protection locked="0"/>
    </xf>
    <xf numFmtId="49" fontId="0" fillId="0" borderId="64" xfId="57" applyNumberFormat="1" applyFont="1" applyBorder="1">
      <alignment horizontal="center" vertical="center"/>
      <protection/>
    </xf>
    <xf numFmtId="0" fontId="0" fillId="0" borderId="55" xfId="57" applyNumberFormat="1" applyFont="1" applyBorder="1" applyProtection="1">
      <alignment horizontal="center" vertical="center"/>
      <protection locked="0"/>
    </xf>
    <xf numFmtId="0" fontId="24" fillId="0" borderId="65" xfId="57" applyFont="1" applyBorder="1" applyProtection="1">
      <alignment horizontal="center" vertical="center"/>
      <protection hidden="1"/>
    </xf>
    <xf numFmtId="0" fontId="24" fillId="0" borderId="13" xfId="57" applyFont="1" applyBorder="1" applyProtection="1">
      <alignment horizontal="center" vertical="center"/>
      <protection hidden="1"/>
    </xf>
    <xf numFmtId="0" fontId="24" fillId="0" borderId="65" xfId="57" applyNumberFormat="1" applyFont="1" applyBorder="1">
      <alignment horizontal="center" vertical="center"/>
      <protection/>
    </xf>
    <xf numFmtId="0" fontId="24" fillId="0" borderId="14" xfId="57" applyNumberFormat="1" applyFont="1" applyBorder="1">
      <alignment horizontal="center" vertical="center"/>
      <protection/>
    </xf>
    <xf numFmtId="0" fontId="24" fillId="0" borderId="66" xfId="57" applyNumberFormat="1" applyFont="1" applyBorder="1">
      <alignment horizontal="center" vertical="center"/>
      <protection/>
    </xf>
    <xf numFmtId="0" fontId="24" fillId="0" borderId="13" xfId="57" applyNumberFormat="1" applyFont="1" applyBorder="1">
      <alignment horizontal="center" vertical="center"/>
      <protection/>
    </xf>
    <xf numFmtId="0" fontId="0" fillId="0" borderId="67" xfId="57" applyNumberFormat="1" applyFont="1" applyBorder="1" applyProtection="1">
      <alignment horizontal="center" vertical="center"/>
      <protection locked="0"/>
    </xf>
    <xf numFmtId="49" fontId="0" fillId="0" borderId="68" xfId="57" applyNumberFormat="1" applyFont="1" applyBorder="1">
      <alignment horizontal="center" vertical="center"/>
      <protection/>
    </xf>
    <xf numFmtId="0" fontId="0" fillId="0" borderId="69" xfId="57" applyNumberFormat="1" applyFont="1" applyBorder="1" applyProtection="1">
      <alignment horizontal="center" vertical="center"/>
      <protection locked="0"/>
    </xf>
    <xf numFmtId="0" fontId="24" fillId="0" borderId="70" xfId="57" applyNumberFormat="1" applyFont="1" applyBorder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24" fillId="0" borderId="71" xfId="57" applyNumberFormat="1" applyFont="1" applyBorder="1">
      <alignment horizontal="center" vertical="center"/>
      <protection/>
    </xf>
    <xf numFmtId="0" fontId="26" fillId="0" borderId="72" xfId="55" applyFont="1" applyBorder="1" applyProtection="1">
      <alignment horizontal="center" vertical="center"/>
      <protection hidden="1"/>
    </xf>
    <xf numFmtId="0" fontId="26" fillId="0" borderId="73" xfId="55" applyFont="1" applyBorder="1" applyProtection="1">
      <alignment horizontal="center" vertical="center"/>
      <protection hidden="1"/>
    </xf>
    <xf numFmtId="0" fontId="26" fillId="0" borderId="74" xfId="55" applyNumberFormat="1" applyFont="1" applyBorder="1" applyProtection="1">
      <alignment horizontal="center" vertical="center"/>
      <protection hidden="1"/>
    </xf>
    <xf numFmtId="0" fontId="26" fillId="0" borderId="75" xfId="55" applyNumberFormat="1" applyFont="1" applyBorder="1" applyProtection="1">
      <alignment horizontal="center" vertical="center"/>
      <protection hidden="1"/>
    </xf>
    <xf numFmtId="0" fontId="26" fillId="0" borderId="73" xfId="55" applyNumberFormat="1" applyFont="1" applyBorder="1" applyProtection="1">
      <alignment horizontal="center" vertical="center"/>
      <protection hidden="1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49" fontId="28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9" fontId="24" fillId="0" borderId="65" xfId="57" applyNumberFormat="1" applyFont="1" applyBorder="1" applyProtection="1">
      <alignment horizontal="center" vertical="center"/>
      <protection hidden="1"/>
    </xf>
    <xf numFmtId="0" fontId="23" fillId="0" borderId="0" xfId="0" applyFont="1" applyAlignment="1">
      <alignment horizontal="center"/>
    </xf>
    <xf numFmtId="0" fontId="20" fillId="0" borderId="76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0" fillId="0" borderId="79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77" xfId="0" applyFont="1" applyBorder="1" applyAlignment="1">
      <alignment horizontal="center"/>
    </xf>
    <xf numFmtId="0" fontId="11" fillId="0" borderId="80" xfId="0" applyFont="1" applyBorder="1" applyAlignment="1">
      <alignment horizontal="center"/>
    </xf>
    <xf numFmtId="0" fontId="11" fillId="0" borderId="81" xfId="0" applyFont="1" applyBorder="1" applyAlignment="1">
      <alignment horizontal="center"/>
    </xf>
    <xf numFmtId="0" fontId="20" fillId="0" borderId="82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5" xfId="0" applyNumberFormat="1" applyFont="1" applyBorder="1" applyAlignment="1">
      <alignment horizontal="center" vertical="center"/>
    </xf>
    <xf numFmtId="0" fontId="20" fillId="0" borderId="86" xfId="0" applyNumberFormat="1" applyFont="1" applyBorder="1" applyAlignment="1">
      <alignment horizontal="center" vertical="center"/>
    </xf>
    <xf numFmtId="0" fontId="20" fillId="0" borderId="87" xfId="0" applyNumberFormat="1" applyFont="1" applyBorder="1" applyAlignment="1">
      <alignment horizontal="center" vertical="center"/>
    </xf>
    <xf numFmtId="49" fontId="22" fillId="0" borderId="88" xfId="0" applyNumberFormat="1" applyFont="1" applyBorder="1" applyAlignment="1">
      <alignment horizontal="center" vertical="center"/>
    </xf>
    <xf numFmtId="49" fontId="22" fillId="0" borderId="89" xfId="0" applyNumberFormat="1" applyFont="1" applyBorder="1" applyAlignment="1">
      <alignment horizontal="center" vertical="center"/>
    </xf>
    <xf numFmtId="49" fontId="22" fillId="0" borderId="90" xfId="0" applyNumberFormat="1" applyFont="1" applyBorder="1" applyAlignment="1">
      <alignment horizontal="center" vertical="center"/>
    </xf>
    <xf numFmtId="49" fontId="22" fillId="0" borderId="91" xfId="0" applyNumberFormat="1" applyFont="1" applyBorder="1" applyAlignment="1">
      <alignment horizontal="center" vertical="center"/>
    </xf>
    <xf numFmtId="49" fontId="22" fillId="0" borderId="92" xfId="0" applyNumberFormat="1" applyFont="1" applyBorder="1" applyAlignment="1">
      <alignment horizontal="center" vertical="center"/>
    </xf>
    <xf numFmtId="49" fontId="22" fillId="0" borderId="93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49" fontId="0" fillId="0" borderId="97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49" fontId="0" fillId="0" borderId="98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5" fillId="33" borderId="99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left" vertical="center"/>
    </xf>
    <xf numFmtId="0" fontId="10" fillId="0" borderId="18" xfId="56" applyFont="1" applyBorder="1" applyAlignment="1">
      <alignment horizontal="center" vertical="center"/>
      <protection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2" fillId="0" borderId="94" xfId="39" applyFont="1" applyBorder="1" applyAlignment="1">
      <alignment horizontal="center" vertical="center"/>
      <protection/>
    </xf>
    <xf numFmtId="0" fontId="12" fillId="0" borderId="95" xfId="39" applyFont="1" applyBorder="1" applyAlignment="1">
      <alignment horizontal="center" vertical="center"/>
      <protection/>
    </xf>
    <xf numFmtId="0" fontId="12" fillId="0" borderId="96" xfId="39" applyFont="1" applyBorder="1" applyAlignment="1">
      <alignment horizontal="center" vertical="center"/>
      <protection/>
    </xf>
    <xf numFmtId="0" fontId="12" fillId="0" borderId="58" xfId="39" applyFont="1" applyBorder="1" applyAlignment="1">
      <alignment horizontal="center" vertical="center"/>
      <protection/>
    </xf>
    <xf numFmtId="0" fontId="12" fillId="0" borderId="11" xfId="39" applyFont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1428750</xdr:colOff>
      <xdr:row>4</xdr:row>
      <xdr:rowOff>495300</xdr:rowOff>
    </xdr:to>
    <xdr:pic>
      <xdr:nvPicPr>
        <xdr:cNvPr id="1" name="Picture 3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0"/>
          <a:ext cx="1228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4</xdr:row>
      <xdr:rowOff>581025</xdr:rowOff>
    </xdr:from>
    <xdr:to>
      <xdr:col>22</xdr:col>
      <xdr:colOff>9525</xdr:colOff>
      <xdr:row>15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1666875"/>
          <a:ext cx="3114675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1</xdr:row>
      <xdr:rowOff>142875</xdr:rowOff>
    </xdr:from>
    <xdr:to>
      <xdr:col>21</xdr:col>
      <xdr:colOff>142875</xdr:colOff>
      <xdr:row>4</xdr:row>
      <xdr:rowOff>47625</xdr:rowOff>
    </xdr:to>
    <xdr:pic>
      <xdr:nvPicPr>
        <xdr:cNvPr id="3" name="obrázek 51" descr="ck_mesto_logo_200809_we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438150"/>
          <a:ext cx="1343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17</xdr:row>
      <xdr:rowOff>9525</xdr:rowOff>
    </xdr:from>
    <xdr:to>
      <xdr:col>8</xdr:col>
      <xdr:colOff>390525</xdr:colOff>
      <xdr:row>18</xdr:row>
      <xdr:rowOff>142875</xdr:rowOff>
    </xdr:to>
    <xdr:pic>
      <xdr:nvPicPr>
        <xdr:cNvPr id="4" name="Obrázek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86125" y="6334125"/>
          <a:ext cx="175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17</xdr:row>
      <xdr:rowOff>9525</xdr:rowOff>
    </xdr:from>
    <xdr:to>
      <xdr:col>12</xdr:col>
      <xdr:colOff>381000</xdr:colOff>
      <xdr:row>18</xdr:row>
      <xdr:rowOff>142875</xdr:rowOff>
    </xdr:to>
    <xdr:pic>
      <xdr:nvPicPr>
        <xdr:cNvPr id="5" name="Obrázek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29200" y="6334125"/>
          <a:ext cx="175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161925</xdr:colOff>
      <xdr:row>18</xdr:row>
      <xdr:rowOff>133350</xdr:rowOff>
    </xdr:to>
    <xdr:pic>
      <xdr:nvPicPr>
        <xdr:cNvPr id="6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324600"/>
          <a:ext cx="1743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5</xdr:col>
      <xdr:colOff>0</xdr:colOff>
      <xdr:row>18</xdr:row>
      <xdr:rowOff>133350</xdr:rowOff>
    </xdr:to>
    <xdr:pic>
      <xdr:nvPicPr>
        <xdr:cNvPr id="7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1150" y="6324600"/>
          <a:ext cx="175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17</xdr:row>
      <xdr:rowOff>19050</xdr:rowOff>
    </xdr:from>
    <xdr:to>
      <xdr:col>16</xdr:col>
      <xdr:colOff>381000</xdr:colOff>
      <xdr:row>18</xdr:row>
      <xdr:rowOff>142875</xdr:rowOff>
    </xdr:to>
    <xdr:pic>
      <xdr:nvPicPr>
        <xdr:cNvPr id="8" name="Obrázek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81800" y="6343650"/>
          <a:ext cx="1752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17</xdr:row>
      <xdr:rowOff>19050</xdr:rowOff>
    </xdr:from>
    <xdr:to>
      <xdr:col>21</xdr:col>
      <xdr:colOff>247650</xdr:colOff>
      <xdr:row>18</xdr:row>
      <xdr:rowOff>142875</xdr:rowOff>
    </xdr:to>
    <xdr:pic>
      <xdr:nvPicPr>
        <xdr:cNvPr id="9" name="Obrázek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34400" y="6343650"/>
          <a:ext cx="1752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247650</xdr:colOff>
      <xdr:row>17</xdr:row>
      <xdr:rowOff>19050</xdr:rowOff>
    </xdr:from>
    <xdr:to>
      <xdr:col>25</xdr:col>
      <xdr:colOff>542925</xdr:colOff>
      <xdr:row>18</xdr:row>
      <xdr:rowOff>142875</xdr:rowOff>
    </xdr:to>
    <xdr:pic>
      <xdr:nvPicPr>
        <xdr:cNvPr id="10" name="Obrázek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0" y="6343650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</xdr:row>
      <xdr:rowOff>47625</xdr:rowOff>
    </xdr:from>
    <xdr:to>
      <xdr:col>16</xdr:col>
      <xdr:colOff>47625</xdr:colOff>
      <xdr:row>3</xdr:row>
      <xdr:rowOff>276225</xdr:rowOff>
    </xdr:to>
    <xdr:pic>
      <xdr:nvPicPr>
        <xdr:cNvPr id="11" name="obrázek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62825" y="34290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1743075</xdr:colOff>
      <xdr:row>19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9525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523875</xdr:colOff>
      <xdr:row>15</xdr:row>
      <xdr:rowOff>19050</xdr:rowOff>
    </xdr:from>
    <xdr:to>
      <xdr:col>22</xdr:col>
      <xdr:colOff>676275</xdr:colOff>
      <xdr:row>19</xdr:row>
      <xdr:rowOff>133350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3676650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21</xdr:row>
      <xdr:rowOff>19050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589597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209550</xdr:rowOff>
    </xdr:from>
    <xdr:to>
      <xdr:col>19</xdr:col>
      <xdr:colOff>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21</xdr:row>
      <xdr:rowOff>9525</xdr:rowOff>
    </xdr:from>
    <xdr:to>
      <xdr:col>19</xdr:col>
      <xdr:colOff>9525</xdr:colOff>
      <xdr:row>23</xdr:row>
      <xdr:rowOff>200025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588645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200025</xdr:rowOff>
    </xdr:from>
    <xdr:to>
      <xdr:col>19</xdr:col>
      <xdr:colOff>0</xdr:colOff>
      <xdr:row>27</xdr:row>
      <xdr:rowOff>152400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0080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21</xdr:row>
      <xdr:rowOff>9525</xdr:rowOff>
    </xdr:from>
    <xdr:to>
      <xdr:col>19</xdr:col>
      <xdr:colOff>19050</xdr:colOff>
      <xdr:row>23</xdr:row>
      <xdr:rowOff>200025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588645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23</xdr:row>
      <xdr:rowOff>200025</xdr:rowOff>
    </xdr:from>
    <xdr:to>
      <xdr:col>19</xdr:col>
      <xdr:colOff>9525</xdr:colOff>
      <xdr:row>27</xdr:row>
      <xdr:rowOff>152400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640080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1743075</xdr:colOff>
      <xdr:row>19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952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15</xdr:row>
      <xdr:rowOff>9525</xdr:rowOff>
    </xdr:from>
    <xdr:to>
      <xdr:col>22</xdr:col>
      <xdr:colOff>685800</xdr:colOff>
      <xdr:row>19</xdr:row>
      <xdr:rowOff>133350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3667125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20</xdr:row>
      <xdr:rowOff>180975</xdr:rowOff>
    </xdr:from>
    <xdr:to>
      <xdr:col>19</xdr:col>
      <xdr:colOff>19050</xdr:colOff>
      <xdr:row>23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586740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323850</xdr:colOff>
      <xdr:row>23</xdr:row>
      <xdr:rowOff>171450</xdr:rowOff>
    </xdr:from>
    <xdr:to>
      <xdr:col>19</xdr:col>
      <xdr:colOff>28575</xdr:colOff>
      <xdr:row>27</xdr:row>
      <xdr:rowOff>123825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0425" y="63722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20</xdr:row>
      <xdr:rowOff>180975</xdr:rowOff>
    </xdr:from>
    <xdr:to>
      <xdr:col>19</xdr:col>
      <xdr:colOff>28575</xdr:colOff>
      <xdr:row>23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5867400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23</xdr:row>
      <xdr:rowOff>209550</xdr:rowOff>
    </xdr:from>
    <xdr:to>
      <xdr:col>19</xdr:col>
      <xdr:colOff>19050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21</xdr:row>
      <xdr:rowOff>0</xdr:rowOff>
    </xdr:from>
    <xdr:to>
      <xdr:col>19</xdr:col>
      <xdr:colOff>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587692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228600</xdr:rowOff>
    </xdr:from>
    <xdr:to>
      <xdr:col>19</xdr:col>
      <xdr:colOff>0</xdr:colOff>
      <xdr:row>28</xdr:row>
      <xdr:rowOff>19050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2937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1743075</xdr:colOff>
      <xdr:row>19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952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15</xdr:row>
      <xdr:rowOff>19050</xdr:rowOff>
    </xdr:from>
    <xdr:to>
      <xdr:col>22</xdr:col>
      <xdr:colOff>685800</xdr:colOff>
      <xdr:row>19</xdr:row>
      <xdr:rowOff>142875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3676650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21</xdr:row>
      <xdr:rowOff>9525</xdr:rowOff>
    </xdr:from>
    <xdr:to>
      <xdr:col>19</xdr:col>
      <xdr:colOff>9525</xdr:colOff>
      <xdr:row>23</xdr:row>
      <xdr:rowOff>200025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588645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23</xdr:row>
      <xdr:rowOff>219075</xdr:rowOff>
    </xdr:from>
    <xdr:to>
      <xdr:col>19</xdr:col>
      <xdr:colOff>19050</xdr:colOff>
      <xdr:row>28</xdr:row>
      <xdr:rowOff>9525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641985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1743075</xdr:colOff>
      <xdr:row>19</xdr:row>
      <xdr:rowOff>38100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9525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523875</xdr:colOff>
      <xdr:row>16</xdr:row>
      <xdr:rowOff>9525</xdr:rowOff>
    </xdr:from>
    <xdr:to>
      <xdr:col>22</xdr:col>
      <xdr:colOff>676275</xdr:colOff>
      <xdr:row>20</xdr:row>
      <xdr:rowOff>123825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3829050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21</xdr:row>
      <xdr:rowOff>0</xdr:rowOff>
    </xdr:from>
    <xdr:to>
      <xdr:col>19</xdr:col>
      <xdr:colOff>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587692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23</xdr:row>
      <xdr:rowOff>209550</xdr:rowOff>
    </xdr:from>
    <xdr:to>
      <xdr:col>18</xdr:col>
      <xdr:colOff>1114425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21</xdr:row>
      <xdr:rowOff>9525</xdr:rowOff>
    </xdr:from>
    <xdr:to>
      <xdr:col>19</xdr:col>
      <xdr:colOff>0</xdr:colOff>
      <xdr:row>23</xdr:row>
      <xdr:rowOff>200025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588645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23</xdr:row>
      <xdr:rowOff>209550</xdr:rowOff>
    </xdr:from>
    <xdr:to>
      <xdr:col>19</xdr:col>
      <xdr:colOff>19050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16</xdr:row>
      <xdr:rowOff>0</xdr:rowOff>
    </xdr:from>
    <xdr:to>
      <xdr:col>2</xdr:col>
      <xdr:colOff>1743075</xdr:colOff>
      <xdr:row>19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952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523875</xdr:colOff>
      <xdr:row>14</xdr:row>
      <xdr:rowOff>152400</xdr:rowOff>
    </xdr:from>
    <xdr:to>
      <xdr:col>22</xdr:col>
      <xdr:colOff>676275</xdr:colOff>
      <xdr:row>19</xdr:row>
      <xdr:rowOff>114300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3648075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21</xdr:row>
      <xdr:rowOff>9525</xdr:rowOff>
    </xdr:from>
    <xdr:to>
      <xdr:col>19</xdr:col>
      <xdr:colOff>0</xdr:colOff>
      <xdr:row>23</xdr:row>
      <xdr:rowOff>200025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588645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285750</xdr:colOff>
      <xdr:row>23</xdr:row>
      <xdr:rowOff>209550</xdr:rowOff>
    </xdr:from>
    <xdr:to>
      <xdr:col>18</xdr:col>
      <xdr:colOff>1133475</xdr:colOff>
      <xdr:row>28</xdr:row>
      <xdr:rowOff>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64103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21</xdr:row>
      <xdr:rowOff>9525</xdr:rowOff>
    </xdr:from>
    <xdr:to>
      <xdr:col>19</xdr:col>
      <xdr:colOff>19050</xdr:colOff>
      <xdr:row>23</xdr:row>
      <xdr:rowOff>200025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588645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23</xdr:row>
      <xdr:rowOff>219075</xdr:rowOff>
    </xdr:from>
    <xdr:to>
      <xdr:col>19</xdr:col>
      <xdr:colOff>19050</xdr:colOff>
      <xdr:row>28</xdr:row>
      <xdr:rowOff>9525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641985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21</xdr:row>
      <xdr:rowOff>19050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589597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23</xdr:row>
      <xdr:rowOff>228600</xdr:rowOff>
    </xdr:from>
    <xdr:to>
      <xdr:col>19</xdr:col>
      <xdr:colOff>9525</xdr:colOff>
      <xdr:row>28</xdr:row>
      <xdr:rowOff>19050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642937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285750</xdr:colOff>
      <xdr:row>24</xdr:row>
      <xdr:rowOff>0</xdr:rowOff>
    </xdr:from>
    <xdr:to>
      <xdr:col>18</xdr:col>
      <xdr:colOff>1133475</xdr:colOff>
      <xdr:row>28</xdr:row>
      <xdr:rowOff>28575</xdr:rowOff>
    </xdr:to>
    <xdr:pic>
      <xdr:nvPicPr>
        <xdr:cNvPr id="1" name="obrázek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6448425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21</xdr:row>
      <xdr:rowOff>28575</xdr:rowOff>
    </xdr:from>
    <xdr:to>
      <xdr:col>19</xdr:col>
      <xdr:colOff>0</xdr:colOff>
      <xdr:row>23</xdr:row>
      <xdr:rowOff>219075</xdr:rowOff>
    </xdr:to>
    <xdr:pic>
      <xdr:nvPicPr>
        <xdr:cNvPr id="2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590550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21</xdr:row>
      <xdr:rowOff>9525</xdr:rowOff>
    </xdr:from>
    <xdr:to>
      <xdr:col>19</xdr:col>
      <xdr:colOff>9525</xdr:colOff>
      <xdr:row>23</xdr:row>
      <xdr:rowOff>200025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588645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24</xdr:row>
      <xdr:rowOff>9525</xdr:rowOff>
    </xdr:from>
    <xdr:to>
      <xdr:col>19</xdr:col>
      <xdr:colOff>9525</xdr:colOff>
      <xdr:row>28</xdr:row>
      <xdr:rowOff>38100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6457950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24</xdr:row>
      <xdr:rowOff>47625</xdr:rowOff>
    </xdr:from>
    <xdr:to>
      <xdr:col>18</xdr:col>
      <xdr:colOff>1095375</xdr:colOff>
      <xdr:row>28</xdr:row>
      <xdr:rowOff>76200</xdr:rowOff>
    </xdr:to>
    <xdr:pic>
      <xdr:nvPicPr>
        <xdr:cNvPr id="1" name="obrázek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6496050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21</xdr:row>
      <xdr:rowOff>9525</xdr:rowOff>
    </xdr:from>
    <xdr:to>
      <xdr:col>19</xdr:col>
      <xdr:colOff>0</xdr:colOff>
      <xdr:row>23</xdr:row>
      <xdr:rowOff>200025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588645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523875</xdr:colOff>
      <xdr:row>14</xdr:row>
      <xdr:rowOff>142875</xdr:rowOff>
    </xdr:from>
    <xdr:to>
      <xdr:col>22</xdr:col>
      <xdr:colOff>676275</xdr:colOff>
      <xdr:row>19</xdr:row>
      <xdr:rowOff>95250</xdr:rowOff>
    </xdr:to>
    <xdr:pic>
      <xdr:nvPicPr>
        <xdr:cNvPr id="1" name="obrázek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3638550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16</xdr:row>
      <xdr:rowOff>19050</xdr:rowOff>
    </xdr:from>
    <xdr:to>
      <xdr:col>2</xdr:col>
      <xdr:colOff>1762125</xdr:colOff>
      <xdr:row>19</xdr:row>
      <xdr:rowOff>57150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838575"/>
          <a:ext cx="1743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21</xdr:row>
      <xdr:rowOff>19050</xdr:rowOff>
    </xdr:from>
    <xdr:to>
      <xdr:col>19</xdr:col>
      <xdr:colOff>19050</xdr:colOff>
      <xdr:row>23</xdr:row>
      <xdr:rowOff>209550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15550" y="589597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333375</xdr:colOff>
      <xdr:row>23</xdr:row>
      <xdr:rowOff>219075</xdr:rowOff>
    </xdr:from>
    <xdr:to>
      <xdr:col>19</xdr:col>
      <xdr:colOff>47625</xdr:colOff>
      <xdr:row>28</xdr:row>
      <xdr:rowOff>9525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9950" y="6419850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21</xdr:row>
      <xdr:rowOff>9525</xdr:rowOff>
    </xdr:from>
    <xdr:to>
      <xdr:col>19</xdr:col>
      <xdr:colOff>9525</xdr:colOff>
      <xdr:row>23</xdr:row>
      <xdr:rowOff>200025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588645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314325</xdr:colOff>
      <xdr:row>24</xdr:row>
      <xdr:rowOff>0</xdr:rowOff>
    </xdr:from>
    <xdr:to>
      <xdr:col>19</xdr:col>
      <xdr:colOff>19050</xdr:colOff>
      <xdr:row>28</xdr:row>
      <xdr:rowOff>28575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6448425"/>
          <a:ext cx="847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21</xdr:row>
      <xdr:rowOff>0</xdr:rowOff>
    </xdr:from>
    <xdr:to>
      <xdr:col>19</xdr:col>
      <xdr:colOff>0</xdr:colOff>
      <xdr:row>23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587692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23</xdr:row>
      <xdr:rowOff>200025</xdr:rowOff>
    </xdr:from>
    <xdr:to>
      <xdr:col>19</xdr:col>
      <xdr:colOff>0</xdr:colOff>
      <xdr:row>27</xdr:row>
      <xdr:rowOff>152400</xdr:rowOff>
    </xdr:to>
    <xdr:pic>
      <xdr:nvPicPr>
        <xdr:cNvPr id="2" name="obrázek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640080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5"/>
  <sheetViews>
    <sheetView workbookViewId="0" topLeftCell="A1">
      <selection activeCell="B12" sqref="B12"/>
    </sheetView>
  </sheetViews>
  <sheetFormatPr defaultColWidth="9.00390625" defaultRowHeight="12.75"/>
  <cols>
    <col min="1" max="1" width="20.75390625" style="0" customWidth="1"/>
    <col min="2" max="17" width="5.75390625" style="0" customWidth="1"/>
    <col min="18" max="25" width="4.75390625" style="0" customWidth="1"/>
  </cols>
  <sheetData>
    <row r="1" spans="1:2" ht="23.25">
      <c r="A1" s="140" t="s">
        <v>56</v>
      </c>
      <c r="B1" s="113" t="s">
        <v>47</v>
      </c>
    </row>
    <row r="2" spans="1:26" ht="19.5" customHeight="1">
      <c r="A2" s="140" t="s">
        <v>57</v>
      </c>
      <c r="B2" s="141" t="s">
        <v>33</v>
      </c>
      <c r="R2" s="142"/>
      <c r="S2" s="142"/>
      <c r="T2" s="142"/>
      <c r="U2" s="142"/>
      <c r="V2" s="142"/>
      <c r="W2" s="142"/>
      <c r="X2" s="142"/>
      <c r="Y2" s="142"/>
      <c r="Z2" s="142"/>
    </row>
    <row r="3" spans="1:26" ht="19.5" customHeight="1">
      <c r="A3" s="140" t="s">
        <v>18</v>
      </c>
      <c r="B3" s="143" t="s">
        <v>71</v>
      </c>
      <c r="R3" s="142"/>
      <c r="S3" s="142"/>
      <c r="T3" s="142"/>
      <c r="U3" s="142"/>
      <c r="V3" s="142"/>
      <c r="W3" s="142"/>
      <c r="X3" s="142"/>
      <c r="Y3" s="142"/>
      <c r="Z3" s="142"/>
    </row>
    <row r="4" spans="1:26" ht="23.25" customHeight="1">
      <c r="A4" s="140"/>
      <c r="B4" s="143"/>
      <c r="R4" s="144"/>
      <c r="S4" s="144"/>
      <c r="T4" s="144"/>
      <c r="U4" s="144"/>
      <c r="V4" s="144"/>
      <c r="W4" s="144"/>
      <c r="X4" s="144"/>
      <c r="Y4" s="144"/>
      <c r="Z4" s="144"/>
    </row>
    <row r="5" spans="1:26" ht="45.75">
      <c r="A5" s="140"/>
      <c r="B5" s="145" t="s">
        <v>58</v>
      </c>
      <c r="R5" s="144"/>
      <c r="S5" s="144"/>
      <c r="T5" s="144"/>
      <c r="U5" s="144"/>
      <c r="V5" s="144"/>
      <c r="W5" s="144"/>
      <c r="X5" s="144"/>
      <c r="Y5" s="144"/>
      <c r="Z5" s="144"/>
    </row>
    <row r="6" spans="1:26" ht="23.25">
      <c r="A6" s="140"/>
      <c r="B6" s="143"/>
      <c r="R6" s="144"/>
      <c r="S6" s="144"/>
      <c r="T6" s="144"/>
      <c r="U6" s="144"/>
      <c r="V6" s="144"/>
      <c r="W6" s="144"/>
      <c r="X6" s="144"/>
      <c r="Y6" s="144"/>
      <c r="Z6" s="144"/>
    </row>
    <row r="7" spans="1:26" ht="33">
      <c r="A7" s="146" t="s">
        <v>59</v>
      </c>
      <c r="B7" s="147" t="s">
        <v>75</v>
      </c>
      <c r="R7" s="144"/>
      <c r="S7" s="144"/>
      <c r="T7" s="144"/>
      <c r="U7" s="144"/>
      <c r="V7" s="144"/>
      <c r="W7" s="144"/>
      <c r="X7" s="144"/>
      <c r="Y7" s="144"/>
      <c r="Z7" s="144"/>
    </row>
    <row r="8" spans="1:26" ht="33">
      <c r="A8" s="146" t="s">
        <v>60</v>
      </c>
      <c r="B8" s="147" t="s">
        <v>80</v>
      </c>
      <c r="R8" s="144"/>
      <c r="S8" s="144"/>
      <c r="T8" s="144"/>
      <c r="U8" s="144"/>
      <c r="V8" s="144"/>
      <c r="W8" s="144"/>
      <c r="X8" s="144"/>
      <c r="Y8" s="144"/>
      <c r="Z8" s="144"/>
    </row>
    <row r="9" spans="1:26" ht="33">
      <c r="A9" s="146" t="s">
        <v>61</v>
      </c>
      <c r="B9" s="147" t="s">
        <v>78</v>
      </c>
      <c r="R9" s="144"/>
      <c r="S9" s="144"/>
      <c r="T9" s="144"/>
      <c r="U9" s="144"/>
      <c r="V9" s="144"/>
      <c r="W9" s="144"/>
      <c r="X9" s="144"/>
      <c r="Y9" s="144"/>
      <c r="Z9" s="144"/>
    </row>
    <row r="10" spans="1:26" ht="33">
      <c r="A10" s="146" t="s">
        <v>62</v>
      </c>
      <c r="B10" s="147" t="s">
        <v>215</v>
      </c>
      <c r="R10" s="144"/>
      <c r="S10" s="144"/>
      <c r="T10" s="144"/>
      <c r="U10" s="144"/>
      <c r="V10" s="144"/>
      <c r="W10" s="144"/>
      <c r="X10" s="144"/>
      <c r="Y10" s="144"/>
      <c r="Z10" s="144"/>
    </row>
    <row r="11" spans="1:26" ht="33">
      <c r="A11" s="146" t="s">
        <v>63</v>
      </c>
      <c r="B11" s="147" t="s">
        <v>81</v>
      </c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6" ht="33">
      <c r="A12" s="146" t="s">
        <v>64</v>
      </c>
      <c r="B12" s="147" t="s">
        <v>216</v>
      </c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6" ht="33">
      <c r="A13" s="146" t="s">
        <v>65</v>
      </c>
      <c r="B13" s="147" t="s">
        <v>68</v>
      </c>
      <c r="R13" s="144"/>
      <c r="S13" s="144"/>
      <c r="T13" s="144"/>
      <c r="U13" s="144"/>
      <c r="V13" s="144"/>
      <c r="W13" s="144"/>
      <c r="X13" s="144"/>
      <c r="Y13" s="144"/>
      <c r="Z13" s="144"/>
    </row>
    <row r="14" spans="1:26" ht="33">
      <c r="A14" s="146" t="s">
        <v>66</v>
      </c>
      <c r="B14" s="147" t="s">
        <v>82</v>
      </c>
      <c r="R14" s="144"/>
      <c r="S14" s="144"/>
      <c r="T14" s="144"/>
      <c r="U14" s="144"/>
      <c r="V14" s="144"/>
      <c r="W14" s="144"/>
      <c r="X14" s="144"/>
      <c r="Y14" s="144"/>
      <c r="Z14" s="144"/>
    </row>
    <row r="15" spans="1:26" ht="33">
      <c r="A15" s="146" t="s">
        <v>67</v>
      </c>
      <c r="B15" s="147" t="s">
        <v>77</v>
      </c>
      <c r="R15" s="144"/>
      <c r="S15" s="144"/>
      <c r="T15" s="144"/>
      <c r="U15" s="144"/>
      <c r="V15" s="144"/>
      <c r="W15" s="144"/>
      <c r="X15" s="144"/>
      <c r="Y15" s="144"/>
      <c r="Z15" s="144"/>
    </row>
    <row r="16" spans="1:26" ht="23.25">
      <c r="A16" s="140"/>
      <c r="B16" s="143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23.25">
      <c r="A17" s="140"/>
      <c r="B17" s="143"/>
      <c r="R17" s="144"/>
      <c r="S17" s="144"/>
      <c r="T17" s="144"/>
      <c r="U17" s="144"/>
      <c r="V17" s="144"/>
      <c r="W17" s="144"/>
      <c r="X17" s="144"/>
      <c r="Y17" s="144"/>
      <c r="Z17" s="144"/>
    </row>
    <row r="18" spans="1:26" ht="33">
      <c r="A18" s="140"/>
      <c r="B18" s="147"/>
      <c r="R18" s="144"/>
      <c r="S18" s="144"/>
      <c r="T18" s="144"/>
      <c r="U18" s="144"/>
      <c r="V18" s="144"/>
      <c r="W18" s="144"/>
      <c r="X18" s="144"/>
      <c r="Y18" s="144"/>
      <c r="Z18" s="144"/>
    </row>
    <row r="19" spans="2:5" ht="16.5" customHeight="1">
      <c r="B19" s="148"/>
      <c r="C19" s="148"/>
      <c r="D19" s="148"/>
      <c r="E19" s="148"/>
    </row>
    <row r="20" spans="2:5" ht="16.5" customHeight="1">
      <c r="B20" s="148"/>
      <c r="C20" s="148"/>
      <c r="D20" s="148"/>
      <c r="E20" s="148"/>
    </row>
    <row r="21" spans="2:5" ht="16.5" customHeight="1">
      <c r="B21" s="148"/>
      <c r="C21" s="148"/>
      <c r="D21" s="148"/>
      <c r="E21" s="148"/>
    </row>
    <row r="22" spans="2:5" ht="16.5" customHeight="1">
      <c r="B22" s="148"/>
      <c r="C22" s="148"/>
      <c r="D22" s="148"/>
      <c r="E22" s="148"/>
    </row>
    <row r="23" spans="2:5" ht="16.5" customHeight="1">
      <c r="B23" s="148"/>
      <c r="C23" s="148"/>
      <c r="D23" s="148"/>
      <c r="E23" s="148"/>
    </row>
    <row r="24" spans="2:5" ht="16.5" customHeight="1">
      <c r="B24" s="148"/>
      <c r="C24" s="148"/>
      <c r="D24" s="148"/>
      <c r="E24" s="148"/>
    </row>
    <row r="25" spans="2:5" ht="16.5" customHeight="1">
      <c r="B25" s="148"/>
      <c r="C25" s="148"/>
      <c r="D25" s="148"/>
      <c r="E25" s="148"/>
    </row>
    <row r="26" spans="2:5" ht="16.5" customHeight="1">
      <c r="B26" s="148"/>
      <c r="C26" s="148"/>
      <c r="D26" s="148"/>
      <c r="E26" s="148"/>
    </row>
    <row r="27" spans="2:5" ht="16.5" customHeight="1">
      <c r="B27" s="148"/>
      <c r="C27" s="148"/>
      <c r="D27" s="148"/>
      <c r="E27" s="148"/>
    </row>
    <row r="28" spans="2:5" ht="16.5" customHeight="1">
      <c r="B28" s="148"/>
      <c r="C28" s="148"/>
      <c r="D28" s="148"/>
      <c r="E28" s="148"/>
    </row>
    <row r="29" spans="2:5" ht="16.5" customHeight="1">
      <c r="B29" s="148"/>
      <c r="C29" s="148"/>
      <c r="D29" s="148"/>
      <c r="E29" s="148"/>
    </row>
    <row r="30" spans="2:5" ht="16.5" customHeight="1">
      <c r="B30" s="148"/>
      <c r="C30" s="148"/>
      <c r="D30" s="148"/>
      <c r="E30" s="148"/>
    </row>
    <row r="31" spans="2:5" ht="16.5" customHeight="1">
      <c r="B31" s="148"/>
      <c r="C31" s="148"/>
      <c r="D31" s="148"/>
      <c r="E31" s="148"/>
    </row>
    <row r="32" spans="2:5" ht="16.5" customHeight="1">
      <c r="B32" s="148"/>
      <c r="C32" s="148"/>
      <c r="D32" s="148"/>
      <c r="E32" s="148"/>
    </row>
    <row r="33" spans="2:5" ht="16.5" customHeight="1">
      <c r="B33" s="148"/>
      <c r="C33" s="148"/>
      <c r="D33" s="148"/>
      <c r="E33" s="148"/>
    </row>
    <row r="34" spans="2:5" ht="16.5" customHeight="1">
      <c r="B34" s="148"/>
      <c r="C34" s="148"/>
      <c r="D34" s="148"/>
      <c r="E34" s="148"/>
    </row>
    <row r="35" spans="2:5" ht="16.5" customHeight="1">
      <c r="B35" s="148"/>
      <c r="C35" s="148"/>
      <c r="D35" s="148"/>
      <c r="E35" s="148"/>
    </row>
    <row r="36" spans="2:5" ht="16.5" customHeight="1">
      <c r="B36" s="148"/>
      <c r="C36" s="148"/>
      <c r="D36" s="148"/>
      <c r="E36" s="148"/>
    </row>
    <row r="37" spans="2:5" ht="16.5" customHeight="1">
      <c r="B37" s="148"/>
      <c r="C37" s="148"/>
      <c r="D37" s="148"/>
      <c r="E37" s="148"/>
    </row>
    <row r="38" spans="2:5" ht="16.5" customHeight="1">
      <c r="B38" s="148"/>
      <c r="C38" s="148"/>
      <c r="D38" s="148"/>
      <c r="E38" s="148"/>
    </row>
    <row r="39" spans="2:5" ht="16.5" customHeight="1">
      <c r="B39" s="148"/>
      <c r="C39" s="148"/>
      <c r="D39" s="148"/>
      <c r="E39" s="148"/>
    </row>
    <row r="40" spans="2:5" ht="16.5" customHeight="1">
      <c r="B40" s="148"/>
      <c r="C40" s="148"/>
      <c r="D40" s="148"/>
      <c r="E40" s="148"/>
    </row>
    <row r="41" spans="2:5" ht="16.5" customHeight="1">
      <c r="B41" s="148"/>
      <c r="C41" s="148"/>
      <c r="D41" s="148"/>
      <c r="E41" s="148"/>
    </row>
    <row r="42" spans="2:5" ht="16.5" customHeight="1">
      <c r="B42" s="148"/>
      <c r="C42" s="148"/>
      <c r="D42" s="148"/>
      <c r="E42" s="148"/>
    </row>
    <row r="43" spans="2:5" ht="16.5" customHeight="1">
      <c r="B43" s="148"/>
      <c r="C43" s="148"/>
      <c r="D43" s="148"/>
      <c r="E43" s="148"/>
    </row>
    <row r="44" spans="2:5" ht="16.5" customHeight="1">
      <c r="B44" s="148"/>
      <c r="C44" s="148"/>
      <c r="D44" s="148"/>
      <c r="E44" s="148"/>
    </row>
    <row r="45" spans="2:5" ht="16.5" customHeight="1">
      <c r="B45" s="148"/>
      <c r="C45" s="148"/>
      <c r="D45" s="148"/>
      <c r="E45" s="148"/>
    </row>
    <row r="46" spans="2:5" ht="16.5" customHeight="1">
      <c r="B46" s="148"/>
      <c r="C46" s="148"/>
      <c r="D46" s="148"/>
      <c r="E46" s="148"/>
    </row>
    <row r="47" spans="2:5" ht="16.5" customHeight="1">
      <c r="B47" s="148"/>
      <c r="C47" s="148"/>
      <c r="D47" s="148"/>
      <c r="E47" s="148"/>
    </row>
    <row r="48" spans="2:5" ht="16.5" customHeight="1">
      <c r="B48" s="148"/>
      <c r="C48" s="148"/>
      <c r="D48" s="148"/>
      <c r="E48" s="148"/>
    </row>
    <row r="49" spans="2:5" ht="16.5" customHeight="1">
      <c r="B49" s="148"/>
      <c r="C49" s="148"/>
      <c r="D49" s="148"/>
      <c r="E49" s="148"/>
    </row>
    <row r="50" spans="2:5" ht="16.5" customHeight="1">
      <c r="B50" s="148"/>
      <c r="C50" s="148"/>
      <c r="D50" s="148"/>
      <c r="E50" s="148"/>
    </row>
    <row r="51" spans="2:5" ht="16.5" customHeight="1">
      <c r="B51" s="148"/>
      <c r="C51" s="148"/>
      <c r="D51" s="148"/>
      <c r="E51" s="148"/>
    </row>
    <row r="52" spans="2:5" ht="16.5" customHeight="1">
      <c r="B52" s="148"/>
      <c r="C52" s="148"/>
      <c r="D52" s="148"/>
      <c r="E52" s="148"/>
    </row>
    <row r="53" spans="2:5" ht="16.5" customHeight="1">
      <c r="B53" s="148"/>
      <c r="C53" s="148"/>
      <c r="D53" s="148"/>
      <c r="E53" s="148"/>
    </row>
    <row r="54" spans="2:5" ht="16.5" customHeight="1">
      <c r="B54" s="148"/>
      <c r="C54" s="148"/>
      <c r="D54" s="148"/>
      <c r="E54" s="148"/>
    </row>
    <row r="55" spans="2:5" ht="16.5" customHeight="1">
      <c r="B55" s="148"/>
      <c r="C55" s="148"/>
      <c r="D55" s="148"/>
      <c r="E55" s="148"/>
    </row>
    <row r="56" spans="2:5" ht="16.5" customHeight="1">
      <c r="B56" s="148"/>
      <c r="C56" s="148"/>
      <c r="D56" s="148"/>
      <c r="E56" s="148"/>
    </row>
    <row r="57" spans="2:5" ht="16.5" customHeight="1">
      <c r="B57" s="148"/>
      <c r="C57" s="148"/>
      <c r="D57" s="148"/>
      <c r="E57" s="148"/>
    </row>
    <row r="58" spans="2:5" ht="16.5" customHeight="1">
      <c r="B58" s="148"/>
      <c r="C58" s="148"/>
      <c r="D58" s="148"/>
      <c r="E58" s="148"/>
    </row>
    <row r="59" spans="2:5" ht="16.5" customHeight="1">
      <c r="B59" s="148"/>
      <c r="C59" s="148"/>
      <c r="D59" s="148"/>
      <c r="E59" s="148"/>
    </row>
    <row r="60" spans="2:5" ht="16.5" customHeight="1">
      <c r="B60" s="148"/>
      <c r="C60" s="148"/>
      <c r="D60" s="148"/>
      <c r="E60" s="148"/>
    </row>
    <row r="61" spans="2:5" ht="12.75">
      <c r="B61" s="148"/>
      <c r="C61" s="148"/>
      <c r="D61" s="148"/>
      <c r="E61" s="148"/>
    </row>
    <row r="62" spans="2:5" ht="12.75">
      <c r="B62" s="148"/>
      <c r="C62" s="148"/>
      <c r="D62" s="148"/>
      <c r="E62" s="148"/>
    </row>
    <row r="63" spans="2:5" ht="12.75">
      <c r="B63" s="148"/>
      <c r="C63" s="148"/>
      <c r="D63" s="148"/>
      <c r="E63" s="148"/>
    </row>
    <row r="64" spans="2:5" ht="12.75">
      <c r="B64" s="148"/>
      <c r="C64" s="148"/>
      <c r="D64" s="148"/>
      <c r="E64" s="148"/>
    </row>
    <row r="65" spans="2:5" ht="12.75">
      <c r="B65" s="148"/>
      <c r="C65" s="148"/>
      <c r="D65" s="148"/>
      <c r="E65" s="148"/>
    </row>
    <row r="66" spans="2:5" ht="12.75">
      <c r="B66" s="148"/>
      <c r="C66" s="148"/>
      <c r="D66" s="148"/>
      <c r="E66" s="148"/>
    </row>
    <row r="67" spans="2:5" ht="12.75">
      <c r="B67" s="148"/>
      <c r="C67" s="148"/>
      <c r="D67" s="148"/>
      <c r="E67" s="148"/>
    </row>
    <row r="68" spans="2:5" ht="12.75">
      <c r="B68" s="148"/>
      <c r="C68" s="148"/>
      <c r="D68" s="148"/>
      <c r="E68" s="148"/>
    </row>
    <row r="69" spans="2:5" ht="12.75">
      <c r="B69" s="148"/>
      <c r="C69" s="148"/>
      <c r="D69" s="148"/>
      <c r="E69" s="148"/>
    </row>
    <row r="70" spans="2:5" ht="12.75">
      <c r="B70" s="148"/>
      <c r="C70" s="148"/>
      <c r="D70" s="148"/>
      <c r="E70" s="148"/>
    </row>
    <row r="71" spans="2:5" ht="12.75">
      <c r="B71" s="148"/>
      <c r="C71" s="148"/>
      <c r="D71" s="148"/>
      <c r="E71" s="148"/>
    </row>
    <row r="72" spans="2:5" ht="12.75">
      <c r="B72" s="148"/>
      <c r="C72" s="148"/>
      <c r="D72" s="148"/>
      <c r="E72" s="148"/>
    </row>
    <row r="73" spans="2:5" ht="12.75">
      <c r="B73" s="148"/>
      <c r="C73" s="148"/>
      <c r="D73" s="148"/>
      <c r="E73" s="148"/>
    </row>
    <row r="74" spans="2:5" ht="12.75">
      <c r="B74" s="148"/>
      <c r="C74" s="148"/>
      <c r="D74" s="148"/>
      <c r="E74" s="148"/>
    </row>
    <row r="75" spans="2:5" ht="12.75">
      <c r="B75" s="148"/>
      <c r="C75" s="148"/>
      <c r="D75" s="148"/>
      <c r="E75" s="148"/>
    </row>
    <row r="76" spans="2:5" ht="12.75">
      <c r="B76" s="148"/>
      <c r="C76" s="148"/>
      <c r="D76" s="148"/>
      <c r="E76" s="148"/>
    </row>
    <row r="77" spans="2:5" ht="12.75">
      <c r="B77" s="148"/>
      <c r="C77" s="148"/>
      <c r="D77" s="148"/>
      <c r="E77" s="148"/>
    </row>
    <row r="78" spans="2:5" ht="12.75">
      <c r="B78" s="148"/>
      <c r="C78" s="148"/>
      <c r="D78" s="148"/>
      <c r="E78" s="148"/>
    </row>
    <row r="79" spans="2:5" ht="12.75">
      <c r="B79" s="148"/>
      <c r="C79" s="148"/>
      <c r="D79" s="148"/>
      <c r="E79" s="148"/>
    </row>
    <row r="80" spans="2:5" ht="12.75">
      <c r="B80" s="148"/>
      <c r="C80" s="148"/>
      <c r="D80" s="148"/>
      <c r="E80" s="148"/>
    </row>
    <row r="81" spans="2:5" ht="12.75">
      <c r="B81" s="148"/>
      <c r="C81" s="148"/>
      <c r="D81" s="148"/>
      <c r="E81" s="148"/>
    </row>
    <row r="82" spans="2:5" ht="12.75">
      <c r="B82" s="148"/>
      <c r="C82" s="148"/>
      <c r="D82" s="148"/>
      <c r="E82" s="148"/>
    </row>
    <row r="83" spans="2:5" ht="12.75">
      <c r="B83" s="148"/>
      <c r="C83" s="148"/>
      <c r="D83" s="148"/>
      <c r="E83" s="148"/>
    </row>
    <row r="84" spans="2:5" ht="12.75">
      <c r="B84" s="148"/>
      <c r="C84" s="148"/>
      <c r="D84" s="148"/>
      <c r="E84" s="148"/>
    </row>
    <row r="85" spans="2:5" ht="12.75">
      <c r="B85" s="148"/>
      <c r="C85" s="148"/>
      <c r="D85" s="148"/>
      <c r="E85" s="148"/>
    </row>
    <row r="86" spans="2:5" ht="12.75">
      <c r="B86" s="148"/>
      <c r="C86" s="148"/>
      <c r="D86" s="148"/>
      <c r="E86" s="148"/>
    </row>
    <row r="87" spans="2:5" ht="12.75">
      <c r="B87" s="148"/>
      <c r="C87" s="148"/>
      <c r="D87" s="148"/>
      <c r="E87" s="148"/>
    </row>
    <row r="88" spans="2:5" ht="12.75">
      <c r="B88" s="148"/>
      <c r="C88" s="148"/>
      <c r="D88" s="148"/>
      <c r="E88" s="148"/>
    </row>
    <row r="89" spans="2:5" ht="12.75">
      <c r="B89" s="148"/>
      <c r="C89" s="148"/>
      <c r="D89" s="148"/>
      <c r="E89" s="148"/>
    </row>
    <row r="90" spans="2:5" ht="12.75">
      <c r="B90" s="148"/>
      <c r="C90" s="148"/>
      <c r="D90" s="148"/>
      <c r="E90" s="148"/>
    </row>
    <row r="91" spans="2:5" ht="12.75">
      <c r="B91" s="148"/>
      <c r="C91" s="148"/>
      <c r="D91" s="148"/>
      <c r="E91" s="148"/>
    </row>
    <row r="92" spans="2:5" ht="12.75">
      <c r="B92" s="148"/>
      <c r="C92" s="148"/>
      <c r="D92" s="148"/>
      <c r="E92" s="148"/>
    </row>
    <row r="93" spans="2:5" ht="12.75">
      <c r="B93" s="148"/>
      <c r="C93" s="148"/>
      <c r="D93" s="148"/>
      <c r="E93" s="148"/>
    </row>
    <row r="94" spans="2:5" ht="12.75">
      <c r="B94" s="148"/>
      <c r="C94" s="148"/>
      <c r="D94" s="148"/>
      <c r="E94" s="148"/>
    </row>
    <row r="95" spans="2:5" ht="12.75">
      <c r="B95" s="148"/>
      <c r="C95" s="148"/>
      <c r="D95" s="148"/>
      <c r="E95" s="148"/>
    </row>
    <row r="96" spans="2:5" ht="12.75">
      <c r="B96" s="148"/>
      <c r="C96" s="148"/>
      <c r="D96" s="148"/>
      <c r="E96" s="148"/>
    </row>
    <row r="97" spans="2:5" ht="12.75">
      <c r="B97" s="148"/>
      <c r="C97" s="148"/>
      <c r="D97" s="148"/>
      <c r="E97" s="148"/>
    </row>
    <row r="98" spans="2:5" ht="12.75">
      <c r="B98" s="148"/>
      <c r="C98" s="148"/>
      <c r="D98" s="148"/>
      <c r="E98" s="148"/>
    </row>
    <row r="99" spans="2:5" ht="12.75">
      <c r="B99" s="30"/>
      <c r="C99" s="30"/>
      <c r="D99" s="30"/>
      <c r="E99" s="30"/>
    </row>
    <row r="100" spans="2:5" ht="12.75">
      <c r="B100" s="30"/>
      <c r="C100" s="30"/>
      <c r="D100" s="30"/>
      <c r="E100" s="30"/>
    </row>
    <row r="101" spans="2:5" ht="12.75">
      <c r="B101" s="30"/>
      <c r="C101" s="30"/>
      <c r="D101" s="30"/>
      <c r="E101" s="30"/>
    </row>
    <row r="102" spans="2:5" ht="12.75">
      <c r="B102" s="30"/>
      <c r="C102" s="30"/>
      <c r="D102" s="30"/>
      <c r="E102" s="30"/>
    </row>
    <row r="103" spans="2:5" ht="12.75">
      <c r="B103" s="30"/>
      <c r="C103" s="30"/>
      <c r="D103" s="30"/>
      <c r="E103" s="30"/>
    </row>
    <row r="104" spans="2:5" ht="12.75">
      <c r="B104" s="30"/>
      <c r="C104" s="30"/>
      <c r="D104" s="30"/>
      <c r="E104" s="30"/>
    </row>
    <row r="105" spans="2:5" ht="12.75">
      <c r="B105" s="30"/>
      <c r="C105" s="30"/>
      <c r="D105" s="30"/>
      <c r="E105" s="30"/>
    </row>
    <row r="106" spans="2:5" ht="12.75">
      <c r="B106" s="30"/>
      <c r="C106" s="30"/>
      <c r="D106" s="30"/>
      <c r="E106" s="30"/>
    </row>
    <row r="107" spans="2:5" ht="12.75">
      <c r="B107" s="30"/>
      <c r="C107" s="30"/>
      <c r="D107" s="30"/>
      <c r="E107" s="30"/>
    </row>
    <row r="108" spans="2:5" ht="12.75">
      <c r="B108" s="30"/>
      <c r="C108" s="30"/>
      <c r="D108" s="30"/>
      <c r="E108" s="30"/>
    </row>
    <row r="109" spans="2:5" ht="12.75">
      <c r="B109" s="30"/>
      <c r="C109" s="30"/>
      <c r="D109" s="30"/>
      <c r="E109" s="30"/>
    </row>
    <row r="110" spans="2:5" ht="12.75">
      <c r="B110" s="30"/>
      <c r="C110" s="30"/>
      <c r="D110" s="30"/>
      <c r="E110" s="30"/>
    </row>
    <row r="111" spans="2:5" ht="12.75">
      <c r="B111" s="30"/>
      <c r="C111" s="30"/>
      <c r="D111" s="30"/>
      <c r="E111" s="30"/>
    </row>
    <row r="112" spans="2:5" ht="12.75">
      <c r="B112" s="30"/>
      <c r="C112" s="30"/>
      <c r="D112" s="30"/>
      <c r="E112" s="30"/>
    </row>
    <row r="113" spans="2:5" ht="12.75">
      <c r="B113" s="30"/>
      <c r="C113" s="30"/>
      <c r="D113" s="30"/>
      <c r="E113" s="30"/>
    </row>
    <row r="114" spans="2:5" ht="12.75">
      <c r="B114" s="30"/>
      <c r="C114" s="30"/>
      <c r="D114" s="30"/>
      <c r="E114" s="30"/>
    </row>
    <row r="115" spans="2:5" ht="12.75">
      <c r="B115" s="30"/>
      <c r="C115" s="30"/>
      <c r="D115" s="30"/>
      <c r="E115" s="30"/>
    </row>
    <row r="116" spans="2:5" ht="12.75">
      <c r="B116" s="30"/>
      <c r="C116" s="30"/>
      <c r="D116" s="30"/>
      <c r="E116" s="30"/>
    </row>
    <row r="117" spans="2:5" ht="12.75">
      <c r="B117" s="30"/>
      <c r="C117" s="30"/>
      <c r="D117" s="30"/>
      <c r="E117" s="30"/>
    </row>
    <row r="118" spans="2:5" ht="12.75">
      <c r="B118" s="30"/>
      <c r="C118" s="30"/>
      <c r="D118" s="30"/>
      <c r="E118" s="30"/>
    </row>
    <row r="119" spans="2:5" ht="12.75">
      <c r="B119" s="30"/>
      <c r="C119" s="30"/>
      <c r="D119" s="30"/>
      <c r="E119" s="30"/>
    </row>
    <row r="120" spans="2:5" ht="12.75">
      <c r="B120" s="30"/>
      <c r="C120" s="30"/>
      <c r="D120" s="30"/>
      <c r="E120" s="30"/>
    </row>
    <row r="121" spans="2:5" ht="12.75">
      <c r="B121" s="30"/>
      <c r="C121" s="30"/>
      <c r="D121" s="30"/>
      <c r="E121" s="30"/>
    </row>
    <row r="122" spans="2:5" ht="12.75">
      <c r="B122" s="30"/>
      <c r="C122" s="30"/>
      <c r="D122" s="30"/>
      <c r="E122" s="30"/>
    </row>
    <row r="123" spans="2:5" ht="12.75">
      <c r="B123" s="30"/>
      <c r="C123" s="30"/>
      <c r="D123" s="30"/>
      <c r="E123" s="30"/>
    </row>
    <row r="124" spans="2:5" ht="12.75">
      <c r="B124" s="30"/>
      <c r="C124" s="30"/>
      <c r="D124" s="30"/>
      <c r="E124" s="30"/>
    </row>
    <row r="125" spans="2:5" ht="12.75">
      <c r="B125" s="30"/>
      <c r="C125" s="30"/>
      <c r="D125" s="30"/>
      <c r="E125" s="30"/>
    </row>
    <row r="126" spans="2:5" ht="12.75">
      <c r="B126" s="30"/>
      <c r="C126" s="30"/>
      <c r="D126" s="30"/>
      <c r="E126" s="30"/>
    </row>
    <row r="127" spans="2:5" ht="12.75">
      <c r="B127" s="30"/>
      <c r="C127" s="30"/>
      <c r="D127" s="30"/>
      <c r="E127" s="30"/>
    </row>
    <row r="128" spans="2:5" ht="12.75">
      <c r="B128" s="30"/>
      <c r="C128" s="30"/>
      <c r="D128" s="30"/>
      <c r="E128" s="30"/>
    </row>
    <row r="129" spans="2:5" ht="12.75">
      <c r="B129" s="30"/>
      <c r="C129" s="30"/>
      <c r="D129" s="30"/>
      <c r="E129" s="30"/>
    </row>
    <row r="130" spans="2:5" ht="12.75">
      <c r="B130" s="30"/>
      <c r="C130" s="30"/>
      <c r="D130" s="30"/>
      <c r="E130" s="30"/>
    </row>
    <row r="131" spans="2:5" ht="12.75">
      <c r="B131" s="30"/>
      <c r="C131" s="30"/>
      <c r="D131" s="30"/>
      <c r="E131" s="30"/>
    </row>
    <row r="132" spans="2:5" ht="12.75">
      <c r="B132" s="30"/>
      <c r="C132" s="30"/>
      <c r="D132" s="30"/>
      <c r="E132" s="30"/>
    </row>
    <row r="133" spans="2:5" ht="12.75">
      <c r="B133" s="30"/>
      <c r="C133" s="30"/>
      <c r="D133" s="30"/>
      <c r="E133" s="30"/>
    </row>
    <row r="134" spans="2:5" ht="12.75">
      <c r="B134" s="30"/>
      <c r="C134" s="30"/>
      <c r="D134" s="30"/>
      <c r="E134" s="30"/>
    </row>
    <row r="135" spans="2:5" ht="12.75">
      <c r="B135" s="30"/>
      <c r="C135" s="30"/>
      <c r="D135" s="30"/>
      <c r="E135" s="30"/>
    </row>
  </sheetData>
  <sheetProtection/>
  <printOptions/>
  <pageMargins left="0.5118110236220472" right="0.5511811023622047" top="0.6692913385826772" bottom="0.4330708661417323" header="0.5118110236220472" footer="0.2362204724409449"/>
  <pageSetup horizontalDpi="72" verticalDpi="72" orientation="landscape" paperSize="9" scale="85" r:id="rId2"/>
  <headerFooter alignWithMargins="0">
    <oddFooter>&amp;L&amp;"Space Age,Tučná kurzíva"KADELDESIGN&amp;"Symbol,Obyčejné"&amp;Xâ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2.75390625" style="0" customWidth="1"/>
    <col min="2" max="2" width="4.00390625" style="39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13" t="s">
        <v>47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3"/>
      <c r="Y2" s="3"/>
    </row>
    <row r="3" spans="1:25" ht="23.25">
      <c r="A3" s="3"/>
      <c r="B3" s="40" t="s">
        <v>70</v>
      </c>
      <c r="C3" s="114"/>
      <c r="D3" s="40"/>
      <c r="E3" s="40"/>
      <c r="F3" s="39"/>
      <c r="G3" s="39"/>
      <c r="H3" s="39"/>
      <c r="I3" s="40"/>
      <c r="J3" s="40"/>
      <c r="K3" s="4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9" customFormat="1" ht="30" customHeight="1" thickBot="1" thickTop="1">
      <c r="B5" s="41"/>
      <c r="C5" s="42" t="s">
        <v>52</v>
      </c>
      <c r="D5" s="151">
        <v>1</v>
      </c>
      <c r="E5" s="152"/>
      <c r="F5" s="153"/>
      <c r="G5" s="154">
        <v>2</v>
      </c>
      <c r="H5" s="152"/>
      <c r="I5" s="153"/>
      <c r="J5" s="154">
        <v>3</v>
      </c>
      <c r="K5" s="152"/>
      <c r="L5" s="153"/>
      <c r="M5" s="155" t="s">
        <v>32</v>
      </c>
      <c r="N5" s="156"/>
      <c r="O5" s="157"/>
      <c r="P5" s="156" t="s">
        <v>30</v>
      </c>
      <c r="Q5" s="156"/>
      <c r="R5" s="157"/>
      <c r="S5" s="158" t="s">
        <v>31</v>
      </c>
      <c r="T5" s="156"/>
      <c r="U5" s="157"/>
      <c r="V5" s="43" t="s">
        <v>23</v>
      </c>
      <c r="W5" s="44" t="s">
        <v>24</v>
      </c>
    </row>
    <row r="6" spans="1:25" ht="19.5" customHeight="1">
      <c r="A6" s="3"/>
      <c r="B6" s="159">
        <v>1</v>
      </c>
      <c r="C6" s="45"/>
      <c r="D6" s="94"/>
      <c r="E6" s="95"/>
      <c r="F6" s="96"/>
      <c r="G6" s="85">
        <f>'F79_1-2'!Q20</f>
        <v>0</v>
      </c>
      <c r="H6" s="86" t="s">
        <v>22</v>
      </c>
      <c r="I6" s="55">
        <f>'F79_1-2'!R20</f>
        <v>7</v>
      </c>
      <c r="J6" s="85">
        <f>'F79_3-1'!R20</f>
        <v>2</v>
      </c>
      <c r="K6" s="86" t="s">
        <v>22</v>
      </c>
      <c r="L6" s="55">
        <f>'F79_3-1'!Q20</f>
        <v>5</v>
      </c>
      <c r="M6" s="80"/>
      <c r="N6" s="59"/>
      <c r="O6" s="74"/>
      <c r="P6" s="60"/>
      <c r="Q6" s="59"/>
      <c r="R6" s="61"/>
      <c r="S6" s="58">
        <f>G6+J6</f>
        <v>2</v>
      </c>
      <c r="T6" s="62" t="s">
        <v>22</v>
      </c>
      <c r="U6" s="74">
        <f>I6+L6</f>
        <v>12</v>
      </c>
      <c r="V6" s="162">
        <v>0</v>
      </c>
      <c r="W6" s="165" t="s">
        <v>67</v>
      </c>
      <c r="X6" s="3"/>
      <c r="Y6" s="3"/>
    </row>
    <row r="7" spans="1:25" ht="19.5" customHeight="1">
      <c r="A7" s="3"/>
      <c r="B7" s="160"/>
      <c r="C7" s="46" t="s">
        <v>77</v>
      </c>
      <c r="D7" s="97"/>
      <c r="E7" s="98"/>
      <c r="F7" s="99"/>
      <c r="G7" s="88">
        <f>'F79_1-2'!O20</f>
        <v>1</v>
      </c>
      <c r="H7" s="89" t="s">
        <v>22</v>
      </c>
      <c r="I7" s="56">
        <f>'F79_1-2'!P20</f>
        <v>14</v>
      </c>
      <c r="J7" s="88">
        <f>'F79_3-1'!P20</f>
        <v>5</v>
      </c>
      <c r="K7" s="89" t="s">
        <v>22</v>
      </c>
      <c r="L7" s="56">
        <f>'F79_3-1'!O20</f>
        <v>10</v>
      </c>
      <c r="M7" s="76"/>
      <c r="N7" s="63"/>
      <c r="O7" s="66"/>
      <c r="P7" s="64">
        <f>G7+J7</f>
        <v>6</v>
      </c>
      <c r="Q7" s="65" t="s">
        <v>22</v>
      </c>
      <c r="R7" s="66">
        <f>I7+L7</f>
        <v>24</v>
      </c>
      <c r="S7" s="67"/>
      <c r="T7" s="68"/>
      <c r="U7" s="110"/>
      <c r="V7" s="163"/>
      <c r="W7" s="166"/>
      <c r="X7" s="3"/>
      <c r="Y7" s="3"/>
    </row>
    <row r="8" spans="1:25" ht="19.5" customHeight="1" thickBot="1">
      <c r="A8" s="3"/>
      <c r="B8" s="161"/>
      <c r="C8" s="47"/>
      <c r="D8" s="100"/>
      <c r="E8" s="101"/>
      <c r="F8" s="102"/>
      <c r="G8" s="91">
        <f>'F79_1-2'!M20</f>
        <v>174</v>
      </c>
      <c r="H8" s="92" t="s">
        <v>22</v>
      </c>
      <c r="I8" s="57">
        <f>'F79_1-2'!N20</f>
        <v>310</v>
      </c>
      <c r="J8" s="91">
        <f>'F79_3-1'!N20</f>
        <v>224</v>
      </c>
      <c r="K8" s="92" t="s">
        <v>22</v>
      </c>
      <c r="L8" s="57">
        <f>'F79_3-1'!M20</f>
        <v>280</v>
      </c>
      <c r="M8" s="81">
        <f>G8+J8</f>
        <v>398</v>
      </c>
      <c r="N8" s="75" t="s">
        <v>22</v>
      </c>
      <c r="O8" s="103">
        <f>I8+L8</f>
        <v>590</v>
      </c>
      <c r="P8" s="69"/>
      <c r="Q8" s="70"/>
      <c r="R8" s="71"/>
      <c r="S8" s="72"/>
      <c r="T8" s="73"/>
      <c r="U8" s="111"/>
      <c r="V8" s="164"/>
      <c r="W8" s="167"/>
      <c r="X8" s="3"/>
      <c r="Y8" s="3"/>
    </row>
    <row r="9" spans="1:25" ht="19.5" customHeight="1">
      <c r="A9" s="3"/>
      <c r="B9" s="159">
        <v>2</v>
      </c>
      <c r="C9" s="45"/>
      <c r="D9" s="104">
        <f>I6</f>
        <v>7</v>
      </c>
      <c r="E9" s="86" t="s">
        <v>22</v>
      </c>
      <c r="F9" s="87">
        <f>G6</f>
        <v>0</v>
      </c>
      <c r="G9" s="105"/>
      <c r="H9" s="95"/>
      <c r="I9" s="96"/>
      <c r="J9" s="85">
        <f>'F79_2-3'!Q20</f>
        <v>5</v>
      </c>
      <c r="K9" s="86" t="s">
        <v>22</v>
      </c>
      <c r="L9" s="55">
        <f>'F79_2-3'!R20</f>
        <v>2</v>
      </c>
      <c r="M9" s="80"/>
      <c r="N9" s="59"/>
      <c r="O9" s="74"/>
      <c r="P9" s="60"/>
      <c r="Q9" s="59"/>
      <c r="R9" s="61"/>
      <c r="S9" s="58">
        <f>D9+J9</f>
        <v>12</v>
      </c>
      <c r="T9" s="62" t="s">
        <v>22</v>
      </c>
      <c r="U9" s="74">
        <f>F9+L9</f>
        <v>2</v>
      </c>
      <c r="V9" s="162">
        <v>2</v>
      </c>
      <c r="W9" s="165" t="s">
        <v>65</v>
      </c>
      <c r="X9" s="3"/>
      <c r="Y9" s="3"/>
    </row>
    <row r="10" spans="1:25" ht="19.5" customHeight="1">
      <c r="A10" s="3"/>
      <c r="B10" s="160"/>
      <c r="C10" s="46" t="s">
        <v>68</v>
      </c>
      <c r="D10" s="106">
        <f>I7</f>
        <v>14</v>
      </c>
      <c r="E10" s="89" t="s">
        <v>22</v>
      </c>
      <c r="F10" s="90">
        <f>G7</f>
        <v>1</v>
      </c>
      <c r="G10" s="107"/>
      <c r="H10" s="98"/>
      <c r="I10" s="99"/>
      <c r="J10" s="88">
        <f>'F79_2-3'!O20</f>
        <v>10</v>
      </c>
      <c r="K10" s="89" t="s">
        <v>22</v>
      </c>
      <c r="L10" s="56">
        <f>'F79_2-3'!P20</f>
        <v>5</v>
      </c>
      <c r="M10" s="76"/>
      <c r="N10" s="63"/>
      <c r="O10" s="66"/>
      <c r="P10" s="64">
        <f>D10+J10</f>
        <v>24</v>
      </c>
      <c r="Q10" s="65" t="s">
        <v>22</v>
      </c>
      <c r="R10" s="66">
        <f>F10+L10</f>
        <v>6</v>
      </c>
      <c r="S10" s="67"/>
      <c r="T10" s="68"/>
      <c r="U10" s="110"/>
      <c r="V10" s="163"/>
      <c r="W10" s="166"/>
      <c r="X10" s="3"/>
      <c r="Y10" s="3"/>
    </row>
    <row r="11" spans="1:28" ht="19.5" customHeight="1" thickBot="1">
      <c r="A11" s="3"/>
      <c r="B11" s="161"/>
      <c r="C11" s="47"/>
      <c r="D11" s="108">
        <f>I8</f>
        <v>310</v>
      </c>
      <c r="E11" s="92" t="s">
        <v>22</v>
      </c>
      <c r="F11" s="93">
        <f>G8</f>
        <v>174</v>
      </c>
      <c r="G11" s="109"/>
      <c r="H11" s="101"/>
      <c r="I11" s="102"/>
      <c r="J11" s="91">
        <f>'F79_2-3'!M20</f>
        <v>281</v>
      </c>
      <c r="K11" s="92" t="s">
        <v>22</v>
      </c>
      <c r="L11" s="57">
        <f>'F79_2-3'!N20</f>
        <v>226</v>
      </c>
      <c r="M11" s="81">
        <f>D11+J11</f>
        <v>591</v>
      </c>
      <c r="N11" s="75" t="s">
        <v>22</v>
      </c>
      <c r="O11" s="103">
        <f>F11+L11</f>
        <v>400</v>
      </c>
      <c r="P11" s="69"/>
      <c r="Q11" s="70"/>
      <c r="R11" s="71"/>
      <c r="S11" s="72"/>
      <c r="T11" s="73"/>
      <c r="U11" s="111"/>
      <c r="V11" s="164"/>
      <c r="W11" s="167"/>
      <c r="X11" s="3"/>
      <c r="Y11" s="3"/>
      <c r="AA11" s="49"/>
      <c r="AB11" s="49"/>
    </row>
    <row r="12" spans="1:28" ht="19.5" customHeight="1">
      <c r="A12" s="3"/>
      <c r="B12" s="159">
        <v>3</v>
      </c>
      <c r="C12" s="45"/>
      <c r="D12" s="104">
        <f>L6</f>
        <v>5</v>
      </c>
      <c r="E12" s="86" t="s">
        <v>22</v>
      </c>
      <c r="F12" s="55">
        <f>J6</f>
        <v>2</v>
      </c>
      <c r="G12" s="85">
        <f>L9</f>
        <v>2</v>
      </c>
      <c r="H12" s="86" t="s">
        <v>22</v>
      </c>
      <c r="I12" s="87">
        <f>J9</f>
        <v>5</v>
      </c>
      <c r="J12" s="105"/>
      <c r="K12" s="95"/>
      <c r="L12" s="96"/>
      <c r="M12" s="80"/>
      <c r="N12" s="59"/>
      <c r="O12" s="74"/>
      <c r="P12" s="60"/>
      <c r="Q12" s="59"/>
      <c r="R12" s="61"/>
      <c r="S12" s="58">
        <f>D12+G12</f>
        <v>7</v>
      </c>
      <c r="T12" s="62" t="s">
        <v>22</v>
      </c>
      <c r="U12" s="74">
        <f>F12+I12</f>
        <v>7</v>
      </c>
      <c r="V12" s="162">
        <v>1</v>
      </c>
      <c r="W12" s="168" t="s">
        <v>66</v>
      </c>
      <c r="X12" s="3"/>
      <c r="Y12" s="48"/>
      <c r="AA12" s="49"/>
      <c r="AB12" s="49"/>
    </row>
    <row r="13" spans="1:28" ht="19.5" customHeight="1">
      <c r="A13" s="3"/>
      <c r="B13" s="160"/>
      <c r="C13" s="46" t="s">
        <v>82</v>
      </c>
      <c r="D13" s="106">
        <f>L7</f>
        <v>10</v>
      </c>
      <c r="E13" s="89" t="s">
        <v>22</v>
      </c>
      <c r="F13" s="56">
        <f>J7</f>
        <v>5</v>
      </c>
      <c r="G13" s="88">
        <f>L10</f>
        <v>5</v>
      </c>
      <c r="H13" s="89" t="s">
        <v>22</v>
      </c>
      <c r="I13" s="90">
        <f>J10</f>
        <v>10</v>
      </c>
      <c r="J13" s="107"/>
      <c r="K13" s="98"/>
      <c r="L13" s="99"/>
      <c r="M13" s="76"/>
      <c r="N13" s="63"/>
      <c r="O13" s="66"/>
      <c r="P13" s="64">
        <f>D13+G13</f>
        <v>15</v>
      </c>
      <c r="Q13" s="65" t="s">
        <v>22</v>
      </c>
      <c r="R13" s="66">
        <f>F13+I13</f>
        <v>15</v>
      </c>
      <c r="S13" s="67"/>
      <c r="T13" s="68"/>
      <c r="U13" s="110"/>
      <c r="V13" s="163"/>
      <c r="W13" s="169"/>
      <c r="X13" s="3"/>
      <c r="Y13" s="48"/>
      <c r="AA13" s="49"/>
      <c r="AB13" s="49"/>
    </row>
    <row r="14" spans="1:28" ht="19.5" customHeight="1" thickBot="1">
      <c r="A14" s="3"/>
      <c r="B14" s="161"/>
      <c r="C14" s="47"/>
      <c r="D14" s="108">
        <f>L8</f>
        <v>280</v>
      </c>
      <c r="E14" s="92" t="s">
        <v>22</v>
      </c>
      <c r="F14" s="57">
        <f>J8</f>
        <v>224</v>
      </c>
      <c r="G14" s="91">
        <f>L11</f>
        <v>226</v>
      </c>
      <c r="H14" s="92" t="s">
        <v>22</v>
      </c>
      <c r="I14" s="93">
        <f>J11</f>
        <v>281</v>
      </c>
      <c r="J14" s="107"/>
      <c r="K14" s="98"/>
      <c r="L14" s="99"/>
      <c r="M14" s="81">
        <f>D14+G14</f>
        <v>506</v>
      </c>
      <c r="N14" s="75" t="s">
        <v>22</v>
      </c>
      <c r="O14" s="103">
        <f>F14+I14</f>
        <v>505</v>
      </c>
      <c r="P14" s="69"/>
      <c r="Q14" s="70"/>
      <c r="R14" s="71"/>
      <c r="S14" s="72"/>
      <c r="T14" s="73"/>
      <c r="U14" s="111"/>
      <c r="V14" s="164"/>
      <c r="W14" s="170"/>
      <c r="X14" s="3"/>
      <c r="Y14" s="48"/>
      <c r="AA14" s="49"/>
      <c r="AB14" s="49"/>
    </row>
    <row r="15" spans="1:30" ht="12.75">
      <c r="A15" s="3"/>
      <c r="C15" s="3"/>
      <c r="D15" s="171" t="s">
        <v>25</v>
      </c>
      <c r="E15" s="172"/>
      <c r="F15" s="173"/>
      <c r="G15" s="174" t="s">
        <v>26</v>
      </c>
      <c r="H15" s="175"/>
      <c r="I15" s="176"/>
      <c r="J15" s="174" t="s">
        <v>27</v>
      </c>
      <c r="K15" s="175"/>
      <c r="L15" s="176"/>
      <c r="M15" s="138">
        <f>SUM(M6:M14)</f>
        <v>1495</v>
      </c>
      <c r="N15" s="138"/>
      <c r="O15" s="139">
        <f>SUM(O6:O14)</f>
        <v>1495</v>
      </c>
      <c r="P15" s="138">
        <f>SUM(P6:P14)</f>
        <v>45</v>
      </c>
      <c r="Q15" s="138"/>
      <c r="R15" s="139">
        <f>SUM(R6:R14)</f>
        <v>45</v>
      </c>
      <c r="S15" s="138">
        <f>SUM(S6:S14)</f>
        <v>21</v>
      </c>
      <c r="T15" s="138"/>
      <c r="U15" s="139">
        <f>SUM(U6:U14)</f>
        <v>21</v>
      </c>
      <c r="V15" s="3"/>
      <c r="W15" s="3"/>
      <c r="X15" s="3"/>
      <c r="Y15" s="3"/>
      <c r="AA15" s="49"/>
      <c r="AB15" s="49"/>
      <c r="AC15" s="49"/>
      <c r="AD15" s="49"/>
    </row>
    <row r="16" spans="1:30" ht="12.75">
      <c r="A16" s="3"/>
      <c r="C16" s="3" t="s">
        <v>28</v>
      </c>
      <c r="D16" s="177" t="s">
        <v>42</v>
      </c>
      <c r="E16" s="178"/>
      <c r="F16" s="179"/>
      <c r="G16" s="177" t="s">
        <v>45</v>
      </c>
      <c r="H16" s="178"/>
      <c r="I16" s="179"/>
      <c r="J16" s="177" t="s">
        <v>43</v>
      </c>
      <c r="K16" s="178"/>
      <c r="L16" s="1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28"/>
      <c r="Y16" s="3"/>
      <c r="AC16" s="49"/>
      <c r="AD16" s="49"/>
    </row>
    <row r="17" spans="1:30" ht="12.75">
      <c r="A17" s="3"/>
      <c r="C17" s="3"/>
      <c r="D17" s="180" t="s">
        <v>29</v>
      </c>
      <c r="E17" s="181"/>
      <c r="F17" s="182"/>
      <c r="G17" s="180" t="s">
        <v>46</v>
      </c>
      <c r="H17" s="181"/>
      <c r="I17" s="182"/>
      <c r="J17" s="180" t="s">
        <v>44</v>
      </c>
      <c r="K17" s="181"/>
      <c r="L17" s="182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28"/>
      <c r="Y17" s="3"/>
      <c r="AC17" s="49"/>
      <c r="AD17" s="49"/>
    </row>
    <row r="18" spans="1:30" ht="12.75">
      <c r="A18" s="3"/>
      <c r="C18" s="28"/>
      <c r="D18" s="83"/>
      <c r="E18" s="83"/>
      <c r="F18" s="83"/>
      <c r="G18" s="83"/>
      <c r="H18" s="83"/>
      <c r="I18" s="83"/>
      <c r="J18" s="82"/>
      <c r="K18" s="82"/>
      <c r="L18" s="82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28"/>
      <c r="Y18" s="3"/>
      <c r="AC18" s="49"/>
      <c r="AD18" s="49"/>
    </row>
    <row r="19" spans="1:30" ht="12.75">
      <c r="A19" s="3"/>
      <c r="C19" s="28"/>
      <c r="D19" s="82"/>
      <c r="E19" s="82"/>
      <c r="F19" s="82"/>
      <c r="G19" s="82"/>
      <c r="H19" s="82"/>
      <c r="I19" s="82"/>
      <c r="J19" s="82"/>
      <c r="K19" s="82"/>
      <c r="L19" s="82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28"/>
      <c r="Y19" s="3"/>
      <c r="AC19" s="49"/>
      <c r="AD19" s="49"/>
    </row>
    <row r="20" spans="1:30" ht="12.75">
      <c r="A20" s="3"/>
      <c r="C20" s="28"/>
      <c r="D20" s="82"/>
      <c r="E20" s="82"/>
      <c r="F20" s="82"/>
      <c r="G20" s="82"/>
      <c r="H20" s="82"/>
      <c r="I20" s="82"/>
      <c r="J20" s="82"/>
      <c r="K20" s="82"/>
      <c r="L20" s="8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"/>
      <c r="Y20" s="3"/>
      <c r="AD20" s="49"/>
    </row>
    <row r="21" spans="1:30" ht="12.75">
      <c r="A21" s="3"/>
      <c r="C21" s="3"/>
      <c r="D21" s="82"/>
      <c r="E21" s="82"/>
      <c r="F21" s="82"/>
      <c r="G21" s="82"/>
      <c r="H21" s="82"/>
      <c r="I21" s="82"/>
      <c r="J21" s="82"/>
      <c r="K21" s="82"/>
      <c r="L21" s="82"/>
      <c r="M21" s="28"/>
      <c r="N21" s="28"/>
      <c r="O21" s="28"/>
      <c r="P21" s="28"/>
      <c r="Q21" s="28"/>
      <c r="R21" s="3"/>
      <c r="S21" s="3"/>
      <c r="T21" s="3"/>
      <c r="U21" s="3"/>
      <c r="V21" s="3"/>
      <c r="W21" s="3"/>
      <c r="X21" s="3"/>
      <c r="Y21" s="3"/>
      <c r="AD21" s="49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8"/>
      <c r="S22" s="28"/>
      <c r="T22" s="28"/>
      <c r="U22" s="3"/>
      <c r="V22" s="3"/>
      <c r="W22" s="3"/>
      <c r="X22" s="3"/>
      <c r="Y22" s="3"/>
      <c r="AD22" s="49"/>
    </row>
    <row r="23" spans="12:20" ht="12.75">
      <c r="L23" s="49"/>
      <c r="M23" s="49"/>
      <c r="N23" s="49"/>
      <c r="O23" s="49"/>
      <c r="P23" s="49"/>
      <c r="Q23" s="49"/>
      <c r="R23" s="49"/>
      <c r="S23" s="49"/>
      <c r="T23" s="49"/>
    </row>
    <row r="24" spans="28:29" ht="12.75">
      <c r="AB24" s="49"/>
      <c r="AC24" s="49"/>
    </row>
  </sheetData>
  <sheetProtection/>
  <mergeCells count="25">
    <mergeCell ref="D16:F16"/>
    <mergeCell ref="G16:I16"/>
    <mergeCell ref="J16:L16"/>
    <mergeCell ref="D17:F17"/>
    <mergeCell ref="G17:I17"/>
    <mergeCell ref="J17:L17"/>
    <mergeCell ref="B12:B14"/>
    <mergeCell ref="V12:V14"/>
    <mergeCell ref="W12:W14"/>
    <mergeCell ref="D15:F15"/>
    <mergeCell ref="G15:I15"/>
    <mergeCell ref="J15:L15"/>
    <mergeCell ref="B6:B8"/>
    <mergeCell ref="V6:V8"/>
    <mergeCell ref="W6:W8"/>
    <mergeCell ref="B9:B11"/>
    <mergeCell ref="V9:V11"/>
    <mergeCell ref="W9:W11"/>
    <mergeCell ref="L3:W3"/>
    <mergeCell ref="D5:F5"/>
    <mergeCell ref="G5:I5"/>
    <mergeCell ref="J5:L5"/>
    <mergeCell ref="M5:O5"/>
    <mergeCell ref="P5:R5"/>
    <mergeCell ref="S5:U5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tabSelected="1" zoomScale="90" zoomScaleNormal="90" zoomScalePageLayoutView="0" workbookViewId="0" topLeftCell="A1">
      <selection activeCell="J14" sqref="J14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9.5" customHeight="1" thickBot="1">
      <c r="A7" s="31" t="s">
        <v>1</v>
      </c>
      <c r="B7" s="32"/>
      <c r="C7" s="33" t="s">
        <v>72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68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82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86" t="s">
        <v>52</v>
      </c>
      <c r="Q10" s="187"/>
      <c r="R10" s="187"/>
      <c r="S10" s="188"/>
    </row>
    <row r="11" spans="1:19" ht="24.75" customHeight="1">
      <c r="A11" s="14"/>
      <c r="B11" s="2" t="s">
        <v>6</v>
      </c>
      <c r="C11" s="2" t="s">
        <v>7</v>
      </c>
      <c r="D11" s="189" t="s">
        <v>8</v>
      </c>
      <c r="E11" s="190"/>
      <c r="F11" s="190"/>
      <c r="G11" s="190"/>
      <c r="H11" s="190"/>
      <c r="I11" s="190"/>
      <c r="J11" s="190"/>
      <c r="K11" s="190"/>
      <c r="L11" s="191"/>
      <c r="M11" s="192" t="s">
        <v>19</v>
      </c>
      <c r="N11" s="193"/>
      <c r="O11" s="192" t="s">
        <v>20</v>
      </c>
      <c r="P11" s="193"/>
      <c r="Q11" s="192" t="s">
        <v>21</v>
      </c>
      <c r="R11" s="193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187</v>
      </c>
      <c r="C13" s="117" t="s">
        <v>192</v>
      </c>
      <c r="D13" s="118">
        <v>21</v>
      </c>
      <c r="E13" s="119" t="s">
        <v>22</v>
      </c>
      <c r="F13" s="120">
        <v>11</v>
      </c>
      <c r="G13" s="118">
        <v>18</v>
      </c>
      <c r="H13" s="119" t="s">
        <v>22</v>
      </c>
      <c r="I13" s="120">
        <v>21</v>
      </c>
      <c r="J13" s="118">
        <v>21</v>
      </c>
      <c r="K13" s="119" t="s">
        <v>22</v>
      </c>
      <c r="L13" s="120">
        <v>11</v>
      </c>
      <c r="M13" s="121">
        <f aca="true" t="shared" si="0" ref="M13:M19">D13+G13+J13</f>
        <v>60</v>
      </c>
      <c r="N13" s="122">
        <f aca="true" t="shared" si="1" ref="N13:N19">F13+I13+L13</f>
        <v>43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1</v>
      </c>
      <c r="Q13" s="125">
        <f>IF(O13=2,1,0)</f>
        <v>1</v>
      </c>
      <c r="R13" s="126">
        <f>IF(P13=2,1,0)</f>
        <v>0</v>
      </c>
      <c r="S13" s="21" t="s">
        <v>194</v>
      </c>
    </row>
    <row r="14" spans="1:19" ht="30" customHeight="1">
      <c r="A14" s="50" t="s">
        <v>35</v>
      </c>
      <c r="B14" s="116" t="s">
        <v>186</v>
      </c>
      <c r="C14" s="117" t="s">
        <v>191</v>
      </c>
      <c r="D14" s="127">
        <v>19</v>
      </c>
      <c r="E14" s="128" t="s">
        <v>22</v>
      </c>
      <c r="F14" s="129">
        <v>21</v>
      </c>
      <c r="G14" s="127">
        <v>8</v>
      </c>
      <c r="H14" s="128" t="s">
        <v>22</v>
      </c>
      <c r="I14" s="129">
        <v>21</v>
      </c>
      <c r="J14" s="127"/>
      <c r="K14" s="128" t="s">
        <v>22</v>
      </c>
      <c r="L14" s="129"/>
      <c r="M14" s="121">
        <f t="shared" si="0"/>
        <v>27</v>
      </c>
      <c r="N14" s="122">
        <f t="shared" si="1"/>
        <v>42</v>
      </c>
      <c r="O14" s="123">
        <f t="shared" si="2"/>
        <v>0</v>
      </c>
      <c r="P14" s="124">
        <f t="shared" si="3"/>
        <v>2</v>
      </c>
      <c r="Q14" s="130">
        <f aca="true" t="shared" si="4" ref="Q14:R19">IF(O14=2,1,0)</f>
        <v>0</v>
      </c>
      <c r="R14" s="126">
        <f t="shared" si="4"/>
        <v>1</v>
      </c>
      <c r="S14" s="21" t="s">
        <v>194</v>
      </c>
    </row>
    <row r="15" spans="1:19" ht="30" customHeight="1">
      <c r="A15" s="50" t="s">
        <v>34</v>
      </c>
      <c r="B15" s="116" t="s">
        <v>185</v>
      </c>
      <c r="C15" s="117" t="s">
        <v>190</v>
      </c>
      <c r="D15" s="127">
        <v>21</v>
      </c>
      <c r="E15" s="128" t="s">
        <v>22</v>
      </c>
      <c r="F15" s="129">
        <v>12</v>
      </c>
      <c r="G15" s="127">
        <v>21</v>
      </c>
      <c r="H15" s="128" t="s">
        <v>22</v>
      </c>
      <c r="I15" s="129">
        <v>16</v>
      </c>
      <c r="J15" s="127"/>
      <c r="K15" s="128" t="s">
        <v>22</v>
      </c>
      <c r="L15" s="129"/>
      <c r="M15" s="121">
        <f t="shared" si="0"/>
        <v>42</v>
      </c>
      <c r="N15" s="122">
        <f t="shared" si="1"/>
        <v>28</v>
      </c>
      <c r="O15" s="123">
        <f>IF(D15&gt;F15,1,0)+IF(G15&gt;I15,1,0)+IF(J15&gt;L15,1,0)</f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21" t="s">
        <v>194</v>
      </c>
    </row>
    <row r="16" spans="1:19" ht="30" customHeight="1">
      <c r="A16" s="50" t="s">
        <v>37</v>
      </c>
      <c r="B16" s="131" t="s">
        <v>126</v>
      </c>
      <c r="C16" s="131" t="s">
        <v>161</v>
      </c>
      <c r="D16" s="127">
        <v>21</v>
      </c>
      <c r="E16" s="128" t="s">
        <v>22</v>
      </c>
      <c r="F16" s="129">
        <v>18</v>
      </c>
      <c r="G16" s="127">
        <v>21</v>
      </c>
      <c r="H16" s="128" t="s">
        <v>22</v>
      </c>
      <c r="I16" s="129">
        <v>19</v>
      </c>
      <c r="J16" s="127">
        <v>0</v>
      </c>
      <c r="K16" s="128" t="s">
        <v>22</v>
      </c>
      <c r="L16" s="129">
        <v>0</v>
      </c>
      <c r="M16" s="121">
        <f t="shared" si="0"/>
        <v>42</v>
      </c>
      <c r="N16" s="122">
        <f t="shared" si="1"/>
        <v>37</v>
      </c>
      <c r="O16" s="123">
        <f>IF(D16&gt;F16,1,0)+IF(G16&gt;I16,1,0)+IF(J16&gt;L16,1,0)</f>
        <v>2</v>
      </c>
      <c r="P16" s="124">
        <f>IF(D16&lt;F16,1,0)+IF(G16&lt;I16,1,0)+IF(J16&lt;L16,1,0)</f>
        <v>0</v>
      </c>
      <c r="Q16" s="130">
        <f t="shared" si="4"/>
        <v>1</v>
      </c>
      <c r="R16" s="126">
        <f t="shared" si="4"/>
        <v>0</v>
      </c>
      <c r="S16" s="21" t="s">
        <v>194</v>
      </c>
    </row>
    <row r="17" spans="1:19" ht="30" customHeight="1">
      <c r="A17" s="50" t="s">
        <v>38</v>
      </c>
      <c r="B17" s="131" t="s">
        <v>171</v>
      </c>
      <c r="C17" s="131" t="s">
        <v>119</v>
      </c>
      <c r="D17" s="127">
        <v>11</v>
      </c>
      <c r="E17" s="128" t="s">
        <v>22</v>
      </c>
      <c r="F17" s="129">
        <v>21</v>
      </c>
      <c r="G17" s="127">
        <v>15</v>
      </c>
      <c r="H17" s="128" t="s">
        <v>22</v>
      </c>
      <c r="I17" s="129">
        <v>21</v>
      </c>
      <c r="J17" s="127"/>
      <c r="K17" s="128" t="s">
        <v>22</v>
      </c>
      <c r="L17" s="129"/>
      <c r="M17" s="121">
        <f t="shared" si="0"/>
        <v>26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 t="s">
        <v>194</v>
      </c>
    </row>
    <row r="18" spans="1:19" ht="30" customHeight="1">
      <c r="A18" s="50" t="s">
        <v>39</v>
      </c>
      <c r="B18" s="131" t="s">
        <v>99</v>
      </c>
      <c r="C18" s="131" t="s">
        <v>118</v>
      </c>
      <c r="D18" s="127">
        <v>21</v>
      </c>
      <c r="E18" s="128" t="s">
        <v>22</v>
      </c>
      <c r="F18" s="129">
        <v>10</v>
      </c>
      <c r="G18" s="127">
        <v>21</v>
      </c>
      <c r="H18" s="128" t="s">
        <v>22</v>
      </c>
      <c r="I18" s="129">
        <v>8</v>
      </c>
      <c r="J18" s="127"/>
      <c r="K18" s="128" t="s">
        <v>22</v>
      </c>
      <c r="L18" s="129"/>
      <c r="M18" s="121">
        <f t="shared" si="0"/>
        <v>42</v>
      </c>
      <c r="N18" s="122">
        <f t="shared" si="1"/>
        <v>18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21" t="s">
        <v>194</v>
      </c>
    </row>
    <row r="19" spans="1:19" ht="30" customHeight="1" thickBot="1">
      <c r="A19" s="50" t="s">
        <v>40</v>
      </c>
      <c r="B19" s="131" t="s">
        <v>98</v>
      </c>
      <c r="C19" s="131" t="s">
        <v>160</v>
      </c>
      <c r="D19" s="127">
        <v>21</v>
      </c>
      <c r="E19" s="128" t="s">
        <v>22</v>
      </c>
      <c r="F19" s="129">
        <v>4</v>
      </c>
      <c r="G19" s="127">
        <v>21</v>
      </c>
      <c r="H19" s="128" t="s">
        <v>22</v>
      </c>
      <c r="I19" s="129">
        <v>12</v>
      </c>
      <c r="J19" s="127"/>
      <c r="K19" s="128" t="s">
        <v>22</v>
      </c>
      <c r="L19" s="129"/>
      <c r="M19" s="121">
        <f t="shared" si="0"/>
        <v>42</v>
      </c>
      <c r="N19" s="122">
        <f t="shared" si="1"/>
        <v>16</v>
      </c>
      <c r="O19" s="123">
        <f>IF(D19&gt;F19,1,0)+IF(G19&gt;I19,1,0)+IF(J19&gt;L19,1,0)</f>
        <v>2</v>
      </c>
      <c r="P19" s="124">
        <f>IF(D19&lt;F19,1,0)+IF(G19&lt;I19,1,0)+IF(J19&lt;L19,1,0)</f>
        <v>0</v>
      </c>
      <c r="Q19" s="132">
        <f t="shared" si="4"/>
        <v>1</v>
      </c>
      <c r="R19" s="126">
        <f t="shared" si="4"/>
        <v>0</v>
      </c>
      <c r="S19" s="22" t="s">
        <v>194</v>
      </c>
    </row>
    <row r="20" spans="1:19" ht="34.5" customHeight="1" thickBot="1">
      <c r="A20" s="115" t="s">
        <v>10</v>
      </c>
      <c r="B20" s="183" t="str">
        <f>IF(Q20&gt;R20,C8,IF(R20&gt;Q20,C9,"remíza"))</f>
        <v>JIŽNÍ ČECHY "A"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33">
        <f aca="true" t="shared" si="5" ref="M20:R20">SUM(M11:M19)</f>
        <v>281</v>
      </c>
      <c r="N20" s="134">
        <f t="shared" si="5"/>
        <v>226</v>
      </c>
      <c r="O20" s="135">
        <f t="shared" si="5"/>
        <v>10</v>
      </c>
      <c r="P20" s="136">
        <f t="shared" si="5"/>
        <v>5</v>
      </c>
      <c r="Q20" s="135">
        <f t="shared" si="5"/>
        <v>5</v>
      </c>
      <c r="R20" s="137">
        <f t="shared" si="5"/>
        <v>2</v>
      </c>
      <c r="S20" s="1" t="s">
        <v>184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90" zoomScaleNormal="90" zoomScalePageLayoutView="0" workbookViewId="0" topLeftCell="A1">
      <selection activeCell="M14" sqref="M14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9.5" customHeight="1" thickBot="1">
      <c r="A7" s="31" t="s">
        <v>1</v>
      </c>
      <c r="B7" s="32"/>
      <c r="C7" s="33" t="s">
        <v>72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82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74</v>
      </c>
      <c r="S8" s="8"/>
    </row>
    <row r="9" spans="1:19" ht="19.5" customHeight="1">
      <c r="A9" s="4" t="s">
        <v>4</v>
      </c>
      <c r="B9" s="9"/>
      <c r="C9" s="77" t="s">
        <v>77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86" t="s">
        <v>52</v>
      </c>
      <c r="Q10" s="187"/>
      <c r="R10" s="187"/>
      <c r="S10" s="188"/>
    </row>
    <row r="11" spans="1:19" ht="24.75" customHeight="1">
      <c r="A11" s="14"/>
      <c r="B11" s="2" t="s">
        <v>6</v>
      </c>
      <c r="C11" s="2" t="s">
        <v>7</v>
      </c>
      <c r="D11" s="189" t="s">
        <v>8</v>
      </c>
      <c r="E11" s="190"/>
      <c r="F11" s="190"/>
      <c r="G11" s="190"/>
      <c r="H11" s="190"/>
      <c r="I11" s="190"/>
      <c r="J11" s="190"/>
      <c r="K11" s="190"/>
      <c r="L11" s="191"/>
      <c r="M11" s="192" t="s">
        <v>19</v>
      </c>
      <c r="N11" s="193"/>
      <c r="O11" s="192" t="s">
        <v>20</v>
      </c>
      <c r="P11" s="193"/>
      <c r="Q11" s="192" t="s">
        <v>21</v>
      </c>
      <c r="R11" s="193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124</v>
      </c>
      <c r="C13" s="117" t="s">
        <v>206</v>
      </c>
      <c r="D13" s="118">
        <v>21</v>
      </c>
      <c r="E13" s="119" t="s">
        <v>22</v>
      </c>
      <c r="F13" s="120">
        <v>14</v>
      </c>
      <c r="G13" s="118">
        <v>21</v>
      </c>
      <c r="H13" s="119" t="s">
        <v>22</v>
      </c>
      <c r="I13" s="120">
        <v>9</v>
      </c>
      <c r="J13" s="118"/>
      <c r="K13" s="119" t="s">
        <v>22</v>
      </c>
      <c r="L13" s="120"/>
      <c r="M13" s="121">
        <f aca="true" t="shared" si="0" ref="M13:M19">D13+G13+J13</f>
        <v>42</v>
      </c>
      <c r="N13" s="122">
        <f aca="true" t="shared" si="1" ref="N13:N19">F13+I13+L13</f>
        <v>23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 t="s">
        <v>197</v>
      </c>
    </row>
    <row r="14" spans="1:19" ht="30" customHeight="1">
      <c r="A14" s="50" t="s">
        <v>35</v>
      </c>
      <c r="B14" s="116" t="s">
        <v>123</v>
      </c>
      <c r="C14" s="117" t="s">
        <v>205</v>
      </c>
      <c r="D14" s="127">
        <v>19</v>
      </c>
      <c r="E14" s="128" t="s">
        <v>22</v>
      </c>
      <c r="F14" s="129">
        <v>21</v>
      </c>
      <c r="G14" s="127">
        <v>21</v>
      </c>
      <c r="H14" s="128" t="s">
        <v>22</v>
      </c>
      <c r="I14" s="129">
        <v>16</v>
      </c>
      <c r="J14" s="127">
        <v>21</v>
      </c>
      <c r="K14" s="128" t="s">
        <v>22</v>
      </c>
      <c r="L14" s="129">
        <v>14</v>
      </c>
      <c r="M14" s="121">
        <f t="shared" si="0"/>
        <v>61</v>
      </c>
      <c r="N14" s="122">
        <f t="shared" si="1"/>
        <v>51</v>
      </c>
      <c r="O14" s="123">
        <f t="shared" si="2"/>
        <v>2</v>
      </c>
      <c r="P14" s="124">
        <f t="shared" si="3"/>
        <v>1</v>
      </c>
      <c r="Q14" s="130">
        <f aca="true" t="shared" si="4" ref="Q14:R19">IF(O14=2,1,0)</f>
        <v>1</v>
      </c>
      <c r="R14" s="126">
        <f t="shared" si="4"/>
        <v>0</v>
      </c>
      <c r="S14" s="21" t="s">
        <v>197</v>
      </c>
    </row>
    <row r="15" spans="1:19" ht="30" customHeight="1">
      <c r="A15" s="50" t="s">
        <v>34</v>
      </c>
      <c r="B15" s="116" t="s">
        <v>121</v>
      </c>
      <c r="C15" s="117" t="s">
        <v>135</v>
      </c>
      <c r="D15" s="127">
        <v>16</v>
      </c>
      <c r="E15" s="128" t="s">
        <v>22</v>
      </c>
      <c r="F15" s="129">
        <v>21</v>
      </c>
      <c r="G15" s="127">
        <v>8</v>
      </c>
      <c r="H15" s="128" t="s">
        <v>22</v>
      </c>
      <c r="I15" s="129">
        <v>21</v>
      </c>
      <c r="J15" s="127"/>
      <c r="K15" s="128" t="s">
        <v>22</v>
      </c>
      <c r="L15" s="129"/>
      <c r="M15" s="121">
        <f t="shared" si="0"/>
        <v>24</v>
      </c>
      <c r="N15" s="122">
        <f t="shared" si="1"/>
        <v>42</v>
      </c>
      <c r="O15" s="123">
        <f>IF(D15&gt;F15,1,0)+IF(G15&gt;I15,1,0)+IF(J15&gt;L15,1,0)</f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 t="s">
        <v>197</v>
      </c>
    </row>
    <row r="16" spans="1:19" ht="30" customHeight="1">
      <c r="A16" s="50" t="s">
        <v>37</v>
      </c>
      <c r="B16" s="131" t="s">
        <v>120</v>
      </c>
      <c r="C16" s="131" t="s">
        <v>138</v>
      </c>
      <c r="D16" s="127">
        <v>21</v>
      </c>
      <c r="E16" s="128" t="s">
        <v>22</v>
      </c>
      <c r="F16" s="129">
        <v>18</v>
      </c>
      <c r="G16" s="127">
        <v>21</v>
      </c>
      <c r="H16" s="128" t="s">
        <v>22</v>
      </c>
      <c r="I16" s="129">
        <v>18</v>
      </c>
      <c r="J16" s="127"/>
      <c r="K16" s="128" t="s">
        <v>22</v>
      </c>
      <c r="L16" s="129"/>
      <c r="M16" s="121">
        <f t="shared" si="0"/>
        <v>42</v>
      </c>
      <c r="N16" s="122">
        <f t="shared" si="1"/>
        <v>36</v>
      </c>
      <c r="O16" s="123">
        <f>IF(D16&gt;F16,1,0)+IF(G16&gt;I16,1,0)+IF(J16&gt;L16,1,0)</f>
        <v>2</v>
      </c>
      <c r="P16" s="124">
        <f>IF(D16&lt;F16,1,0)+IF(G16&lt;I16,1,0)+IF(J16&lt;L16,1,0)</f>
        <v>0</v>
      </c>
      <c r="Q16" s="130">
        <f t="shared" si="4"/>
        <v>1</v>
      </c>
      <c r="R16" s="126">
        <f t="shared" si="4"/>
        <v>0</v>
      </c>
      <c r="S16" s="21" t="s">
        <v>197</v>
      </c>
    </row>
    <row r="17" spans="1:19" ht="30" customHeight="1">
      <c r="A17" s="50" t="s">
        <v>38</v>
      </c>
      <c r="B17" s="131" t="s">
        <v>119</v>
      </c>
      <c r="C17" s="131" t="s">
        <v>93</v>
      </c>
      <c r="D17" s="127">
        <v>21</v>
      </c>
      <c r="E17" s="128" t="s">
        <v>22</v>
      </c>
      <c r="F17" s="129">
        <v>8</v>
      </c>
      <c r="G17" s="127">
        <v>21</v>
      </c>
      <c r="H17" s="128" t="s">
        <v>22</v>
      </c>
      <c r="I17" s="129">
        <v>5</v>
      </c>
      <c r="J17" s="127">
        <v>0</v>
      </c>
      <c r="K17" s="128" t="s">
        <v>22</v>
      </c>
      <c r="L17" s="129">
        <v>0</v>
      </c>
      <c r="M17" s="121">
        <f t="shared" si="0"/>
        <v>42</v>
      </c>
      <c r="N17" s="122">
        <f t="shared" si="1"/>
        <v>13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21" t="s">
        <v>197</v>
      </c>
    </row>
    <row r="18" spans="1:19" ht="30" customHeight="1">
      <c r="A18" s="50" t="s">
        <v>39</v>
      </c>
      <c r="B18" s="131" t="s">
        <v>118</v>
      </c>
      <c r="C18" s="131" t="s">
        <v>137</v>
      </c>
      <c r="D18" s="127">
        <v>15</v>
      </c>
      <c r="E18" s="128" t="s">
        <v>22</v>
      </c>
      <c r="F18" s="129">
        <v>21</v>
      </c>
      <c r="G18" s="127">
        <v>12</v>
      </c>
      <c r="H18" s="128" t="s">
        <v>22</v>
      </c>
      <c r="I18" s="129">
        <v>21</v>
      </c>
      <c r="J18" s="127">
        <v>0</v>
      </c>
      <c r="K18" s="128" t="s">
        <v>22</v>
      </c>
      <c r="L18" s="129">
        <v>0</v>
      </c>
      <c r="M18" s="121">
        <f t="shared" si="0"/>
        <v>27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 t="s">
        <v>197</v>
      </c>
    </row>
    <row r="19" spans="1:19" ht="30" customHeight="1" thickBot="1">
      <c r="A19" s="50" t="s">
        <v>40</v>
      </c>
      <c r="B19" s="131" t="s">
        <v>117</v>
      </c>
      <c r="C19" s="131" t="s">
        <v>90</v>
      </c>
      <c r="D19" s="127">
        <v>21</v>
      </c>
      <c r="E19" s="128" t="s">
        <v>22</v>
      </c>
      <c r="F19" s="129">
        <v>10</v>
      </c>
      <c r="G19" s="127">
        <v>21</v>
      </c>
      <c r="H19" s="128" t="s">
        <v>22</v>
      </c>
      <c r="I19" s="129">
        <v>7</v>
      </c>
      <c r="J19" s="127"/>
      <c r="K19" s="128" t="s">
        <v>22</v>
      </c>
      <c r="L19" s="129"/>
      <c r="M19" s="121">
        <f t="shared" si="0"/>
        <v>42</v>
      </c>
      <c r="N19" s="122">
        <f t="shared" si="1"/>
        <v>17</v>
      </c>
      <c r="O19" s="123">
        <f>IF(D19&gt;F19,1,0)+IF(G19&gt;I19,1,0)+IF(J19&gt;L19,1,0)</f>
        <v>2</v>
      </c>
      <c r="P19" s="124">
        <f>IF(D19&lt;F19,1,0)+IF(G19&lt;I19,1,0)+IF(J19&lt;L19,1,0)</f>
        <v>0</v>
      </c>
      <c r="Q19" s="132">
        <f t="shared" si="4"/>
        <v>1</v>
      </c>
      <c r="R19" s="126">
        <f t="shared" si="4"/>
        <v>0</v>
      </c>
      <c r="S19" s="22" t="s">
        <v>197</v>
      </c>
    </row>
    <row r="20" spans="1:19" ht="34.5" customHeight="1" thickBot="1">
      <c r="A20" s="115" t="s">
        <v>10</v>
      </c>
      <c r="B20" s="183" t="str">
        <f>IF(Q20&gt;R20,C8,IF(R20&gt;Q20,C9,"remíza"))</f>
        <v>ZÁPADNÍ ČECHY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33">
        <f aca="true" t="shared" si="5" ref="M20:R20">SUM(M11:M19)</f>
        <v>280</v>
      </c>
      <c r="N20" s="134">
        <f t="shared" si="5"/>
        <v>224</v>
      </c>
      <c r="O20" s="135">
        <f t="shared" si="5"/>
        <v>10</v>
      </c>
      <c r="P20" s="136">
        <f t="shared" si="5"/>
        <v>5</v>
      </c>
      <c r="Q20" s="135">
        <f t="shared" si="5"/>
        <v>5</v>
      </c>
      <c r="R20" s="137">
        <f t="shared" si="5"/>
        <v>2</v>
      </c>
      <c r="S20" s="1" t="s">
        <v>184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90" zoomScaleNormal="90" zoomScalePageLayoutView="0" workbookViewId="0" topLeftCell="A4">
      <selection activeCell="J14" sqref="J14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9.5" customHeight="1" thickBot="1">
      <c r="A7" s="31" t="s">
        <v>1</v>
      </c>
      <c r="B7" s="32"/>
      <c r="C7" s="33" t="s">
        <v>72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77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68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86" t="s">
        <v>52</v>
      </c>
      <c r="Q10" s="187"/>
      <c r="R10" s="187"/>
      <c r="S10" s="188"/>
    </row>
    <row r="11" spans="1:19" ht="24.75" customHeight="1">
      <c r="A11" s="14"/>
      <c r="B11" s="2" t="s">
        <v>6</v>
      </c>
      <c r="C11" s="2" t="s">
        <v>7</v>
      </c>
      <c r="D11" s="189" t="s">
        <v>8</v>
      </c>
      <c r="E11" s="190"/>
      <c r="F11" s="190"/>
      <c r="G11" s="190"/>
      <c r="H11" s="190"/>
      <c r="I11" s="190"/>
      <c r="J11" s="190"/>
      <c r="K11" s="190"/>
      <c r="L11" s="191"/>
      <c r="M11" s="192" t="s">
        <v>19</v>
      </c>
      <c r="N11" s="193"/>
      <c r="O11" s="192" t="s">
        <v>20</v>
      </c>
      <c r="P11" s="193"/>
      <c r="Q11" s="192" t="s">
        <v>21</v>
      </c>
      <c r="R11" s="193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96</v>
      </c>
      <c r="C13" s="117" t="s">
        <v>209</v>
      </c>
      <c r="D13" s="118">
        <v>9</v>
      </c>
      <c r="E13" s="119" t="s">
        <v>22</v>
      </c>
      <c r="F13" s="120">
        <v>21</v>
      </c>
      <c r="G13" s="118">
        <v>14</v>
      </c>
      <c r="H13" s="119" t="s">
        <v>22</v>
      </c>
      <c r="I13" s="120">
        <v>21</v>
      </c>
      <c r="J13" s="118"/>
      <c r="K13" s="119" t="s">
        <v>22</v>
      </c>
      <c r="L13" s="120"/>
      <c r="M13" s="121">
        <f aca="true" t="shared" si="0" ref="M13:M19">D13+G13+J13</f>
        <v>23</v>
      </c>
      <c r="N13" s="122">
        <f aca="true" t="shared" si="1" ref="N13:N19">F13+I13+L13</f>
        <v>42</v>
      </c>
      <c r="O13" s="123">
        <f aca="true" t="shared" si="2" ref="O13:O18">IF(D13&gt;F13,1,0)+IF(G13&gt;I13,1,0)+IF(J13&gt;L13,1,0)</f>
        <v>0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 t="s">
        <v>132</v>
      </c>
    </row>
    <row r="14" spans="1:19" ht="30" customHeight="1">
      <c r="A14" s="50" t="s">
        <v>35</v>
      </c>
      <c r="B14" s="116" t="s">
        <v>210</v>
      </c>
      <c r="C14" s="117" t="s">
        <v>208</v>
      </c>
      <c r="D14" s="127">
        <v>7</v>
      </c>
      <c r="E14" s="128" t="s">
        <v>22</v>
      </c>
      <c r="F14" s="129">
        <v>21</v>
      </c>
      <c r="G14" s="127">
        <v>9</v>
      </c>
      <c r="H14" s="128" t="s">
        <v>22</v>
      </c>
      <c r="I14" s="129">
        <v>21</v>
      </c>
      <c r="J14" s="127"/>
      <c r="K14" s="128" t="s">
        <v>22</v>
      </c>
      <c r="L14" s="129"/>
      <c r="M14" s="121">
        <f t="shared" si="0"/>
        <v>16</v>
      </c>
      <c r="N14" s="122">
        <f t="shared" si="1"/>
        <v>42</v>
      </c>
      <c r="O14" s="123">
        <f t="shared" si="2"/>
        <v>0</v>
      </c>
      <c r="P14" s="124">
        <f t="shared" si="3"/>
        <v>2</v>
      </c>
      <c r="Q14" s="130">
        <f aca="true" t="shared" si="4" ref="Q14:R19">IF(O14=2,1,0)</f>
        <v>0</v>
      </c>
      <c r="R14" s="126">
        <f t="shared" si="4"/>
        <v>1</v>
      </c>
      <c r="S14" s="21" t="s">
        <v>132</v>
      </c>
    </row>
    <row r="15" spans="1:19" ht="30" customHeight="1">
      <c r="A15" s="50" t="s">
        <v>34</v>
      </c>
      <c r="B15" s="116" t="s">
        <v>94</v>
      </c>
      <c r="C15" s="117" t="s">
        <v>172</v>
      </c>
      <c r="D15" s="127">
        <v>11</v>
      </c>
      <c r="E15" s="128" t="s">
        <v>22</v>
      </c>
      <c r="F15" s="129">
        <v>21</v>
      </c>
      <c r="G15" s="127">
        <v>15</v>
      </c>
      <c r="H15" s="128" t="s">
        <v>22</v>
      </c>
      <c r="I15" s="129">
        <v>21</v>
      </c>
      <c r="J15" s="127"/>
      <c r="K15" s="128" t="s">
        <v>22</v>
      </c>
      <c r="L15" s="129"/>
      <c r="M15" s="121">
        <f t="shared" si="0"/>
        <v>26</v>
      </c>
      <c r="N15" s="122">
        <f t="shared" si="1"/>
        <v>42</v>
      </c>
      <c r="O15" s="123">
        <f>IF(D15&gt;F15,1,0)+IF(G15&gt;I15,1,0)+IF(J15&gt;L15,1,0)</f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 t="s">
        <v>132</v>
      </c>
    </row>
    <row r="16" spans="1:19" ht="30" customHeight="1">
      <c r="A16" s="50" t="s">
        <v>37</v>
      </c>
      <c r="B16" s="131" t="s">
        <v>138</v>
      </c>
      <c r="C16" s="131" t="s">
        <v>126</v>
      </c>
      <c r="D16" s="127">
        <v>12</v>
      </c>
      <c r="E16" s="128" t="s">
        <v>22</v>
      </c>
      <c r="F16" s="129">
        <v>21</v>
      </c>
      <c r="G16" s="127">
        <v>11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 t="shared" si="0"/>
        <v>23</v>
      </c>
      <c r="N16" s="122">
        <f t="shared" si="1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 t="s">
        <v>132</v>
      </c>
    </row>
    <row r="17" spans="1:19" ht="30" customHeight="1">
      <c r="A17" s="50" t="s">
        <v>38</v>
      </c>
      <c r="B17" s="131" t="s">
        <v>92</v>
      </c>
      <c r="C17" s="131" t="s">
        <v>100</v>
      </c>
      <c r="D17" s="127">
        <v>21</v>
      </c>
      <c r="E17" s="128" t="s">
        <v>22</v>
      </c>
      <c r="F17" s="129">
        <v>16</v>
      </c>
      <c r="G17" s="127">
        <v>15</v>
      </c>
      <c r="H17" s="128" t="s">
        <v>22</v>
      </c>
      <c r="I17" s="129">
        <v>21</v>
      </c>
      <c r="J17" s="127">
        <v>8</v>
      </c>
      <c r="K17" s="128" t="s">
        <v>22</v>
      </c>
      <c r="L17" s="129">
        <v>21</v>
      </c>
      <c r="M17" s="121">
        <f t="shared" si="0"/>
        <v>44</v>
      </c>
      <c r="N17" s="122">
        <f t="shared" si="1"/>
        <v>58</v>
      </c>
      <c r="O17" s="123">
        <f t="shared" si="2"/>
        <v>1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 t="s">
        <v>132</v>
      </c>
    </row>
    <row r="18" spans="1:19" ht="30" customHeight="1">
      <c r="A18" s="50" t="s">
        <v>39</v>
      </c>
      <c r="B18" s="131" t="s">
        <v>136</v>
      </c>
      <c r="C18" s="131" t="s">
        <v>170</v>
      </c>
      <c r="D18" s="127">
        <v>8</v>
      </c>
      <c r="E18" s="128" t="s">
        <v>22</v>
      </c>
      <c r="F18" s="129">
        <v>21</v>
      </c>
      <c r="G18" s="127">
        <v>10</v>
      </c>
      <c r="H18" s="128" t="s">
        <v>22</v>
      </c>
      <c r="I18" s="129">
        <v>21</v>
      </c>
      <c r="J18" s="127"/>
      <c r="K18" s="128" t="s">
        <v>22</v>
      </c>
      <c r="L18" s="129"/>
      <c r="M18" s="121">
        <f t="shared" si="0"/>
        <v>18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 t="s">
        <v>132</v>
      </c>
    </row>
    <row r="19" spans="1:19" ht="30" customHeight="1" thickBot="1">
      <c r="A19" s="50" t="s">
        <v>40</v>
      </c>
      <c r="B19" s="131" t="s">
        <v>91</v>
      </c>
      <c r="C19" s="131" t="s">
        <v>99</v>
      </c>
      <c r="D19" s="127">
        <v>11</v>
      </c>
      <c r="E19" s="128" t="s">
        <v>22</v>
      </c>
      <c r="F19" s="129">
        <v>21</v>
      </c>
      <c r="G19" s="127">
        <v>13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24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 t="s">
        <v>132</v>
      </c>
    </row>
    <row r="20" spans="1:19" ht="34.5" customHeight="1" thickBot="1">
      <c r="A20" s="115" t="s">
        <v>10</v>
      </c>
      <c r="B20" s="183" t="str">
        <f>IF(Q20&gt;R20,C8,IF(R20&gt;Q20,C9,"remíza"))</f>
        <v>JIŽNÍ ČECHY "A"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33">
        <f aca="true" t="shared" si="5" ref="M20:R20">SUM(M11:M19)</f>
        <v>174</v>
      </c>
      <c r="N20" s="134">
        <f t="shared" si="5"/>
        <v>310</v>
      </c>
      <c r="O20" s="135">
        <f t="shared" si="5"/>
        <v>1</v>
      </c>
      <c r="P20" s="136">
        <f t="shared" si="5"/>
        <v>14</v>
      </c>
      <c r="Q20" s="135">
        <f t="shared" si="5"/>
        <v>0</v>
      </c>
      <c r="R20" s="137">
        <f t="shared" si="5"/>
        <v>7</v>
      </c>
      <c r="S20" s="1" t="s">
        <v>184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24"/>
  <sheetViews>
    <sheetView zoomScale="85" zoomScaleNormal="85" zoomScalePageLayoutView="0" workbookViewId="0" topLeftCell="A1">
      <selection activeCell="W9" sqref="W9:W11"/>
    </sheetView>
  </sheetViews>
  <sheetFormatPr defaultColWidth="9.00390625" defaultRowHeight="12.75"/>
  <cols>
    <col min="1" max="1" width="2.75390625" style="0" customWidth="1"/>
    <col min="2" max="2" width="4.00390625" style="39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13" t="s">
        <v>47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3"/>
      <c r="Y2" s="3"/>
    </row>
    <row r="3" spans="1:25" ht="23.25">
      <c r="A3" s="3"/>
      <c r="B3" s="40" t="s">
        <v>70</v>
      </c>
      <c r="C3" s="114"/>
      <c r="D3" s="40"/>
      <c r="E3" s="40"/>
      <c r="F3" s="39"/>
      <c r="G3" s="39"/>
      <c r="H3" s="39"/>
      <c r="I3" s="40"/>
      <c r="J3" s="40"/>
      <c r="K3" s="4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9" customFormat="1" ht="30" customHeight="1" thickBot="1" thickTop="1">
      <c r="B5" s="41"/>
      <c r="C5" s="42" t="s">
        <v>36</v>
      </c>
      <c r="D5" s="151">
        <v>1</v>
      </c>
      <c r="E5" s="152"/>
      <c r="F5" s="153"/>
      <c r="G5" s="154">
        <v>2</v>
      </c>
      <c r="H5" s="152"/>
      <c r="I5" s="153"/>
      <c r="J5" s="154">
        <v>3</v>
      </c>
      <c r="K5" s="152"/>
      <c r="L5" s="153"/>
      <c r="M5" s="155" t="s">
        <v>32</v>
      </c>
      <c r="N5" s="156"/>
      <c r="O5" s="157"/>
      <c r="P5" s="156" t="s">
        <v>30</v>
      </c>
      <c r="Q5" s="156"/>
      <c r="R5" s="157"/>
      <c r="S5" s="158" t="s">
        <v>31</v>
      </c>
      <c r="T5" s="156"/>
      <c r="U5" s="157"/>
      <c r="V5" s="43" t="s">
        <v>23</v>
      </c>
      <c r="W5" s="44" t="s">
        <v>24</v>
      </c>
    </row>
    <row r="6" spans="1:25" ht="19.5" customHeight="1">
      <c r="A6" s="3"/>
      <c r="B6" s="159">
        <v>1</v>
      </c>
      <c r="C6" s="45"/>
      <c r="D6" s="94"/>
      <c r="E6" s="95"/>
      <c r="F6" s="96"/>
      <c r="G6" s="85">
        <f>'A_1-2'!Q20</f>
        <v>6</v>
      </c>
      <c r="H6" s="86" t="s">
        <v>22</v>
      </c>
      <c r="I6" s="55">
        <f>'A_1-2'!R20</f>
        <v>1</v>
      </c>
      <c r="J6" s="85">
        <f>'A_3-1'!R20</f>
        <v>7</v>
      </c>
      <c r="K6" s="86" t="s">
        <v>22</v>
      </c>
      <c r="L6" s="55">
        <f>'A_3-1'!Q20</f>
        <v>0</v>
      </c>
      <c r="M6" s="80"/>
      <c r="N6" s="59"/>
      <c r="O6" s="74"/>
      <c r="P6" s="60"/>
      <c r="Q6" s="59"/>
      <c r="R6" s="61"/>
      <c r="S6" s="58">
        <f>G6+J6</f>
        <v>13</v>
      </c>
      <c r="T6" s="62" t="s">
        <v>22</v>
      </c>
      <c r="U6" s="74">
        <f>I6+L6</f>
        <v>1</v>
      </c>
      <c r="V6" s="162">
        <v>2</v>
      </c>
      <c r="W6" s="165" t="s">
        <v>59</v>
      </c>
      <c r="X6" s="3"/>
      <c r="Y6" s="3"/>
    </row>
    <row r="7" spans="1:25" ht="19.5" customHeight="1">
      <c r="A7" s="3"/>
      <c r="B7" s="160"/>
      <c r="C7" s="46" t="s">
        <v>75</v>
      </c>
      <c r="D7" s="97"/>
      <c r="E7" s="98"/>
      <c r="F7" s="99"/>
      <c r="G7" s="88">
        <f>'A_1-2'!O20</f>
        <v>12</v>
      </c>
      <c r="H7" s="89" t="s">
        <v>22</v>
      </c>
      <c r="I7" s="56">
        <f>'A_1-2'!P20</f>
        <v>2</v>
      </c>
      <c r="J7" s="88">
        <f>'A_3-1'!P20</f>
        <v>14</v>
      </c>
      <c r="K7" s="89" t="s">
        <v>22</v>
      </c>
      <c r="L7" s="56">
        <f>'A_3-1'!O20</f>
        <v>0</v>
      </c>
      <c r="M7" s="76"/>
      <c r="N7" s="63"/>
      <c r="O7" s="66"/>
      <c r="P7" s="64">
        <f>G7+J7</f>
        <v>26</v>
      </c>
      <c r="Q7" s="65" t="s">
        <v>22</v>
      </c>
      <c r="R7" s="66">
        <f>I7+L7</f>
        <v>2</v>
      </c>
      <c r="S7" s="67"/>
      <c r="T7" s="68"/>
      <c r="U7" s="110"/>
      <c r="V7" s="163"/>
      <c r="W7" s="166"/>
      <c r="X7" s="3"/>
      <c r="Y7" s="3"/>
    </row>
    <row r="8" spans="1:25" ht="19.5" customHeight="1" thickBot="1">
      <c r="A8" s="3"/>
      <c r="B8" s="161"/>
      <c r="C8" s="47"/>
      <c r="D8" s="100"/>
      <c r="E8" s="101"/>
      <c r="F8" s="102"/>
      <c r="G8" s="91">
        <f>'A_1-2'!M20</f>
        <v>291</v>
      </c>
      <c r="H8" s="92" t="s">
        <v>22</v>
      </c>
      <c r="I8" s="57">
        <f>'A_1-2'!N20</f>
        <v>203</v>
      </c>
      <c r="J8" s="91">
        <f>'A_3-1'!N20</f>
        <v>294</v>
      </c>
      <c r="K8" s="92" t="s">
        <v>22</v>
      </c>
      <c r="L8" s="57">
        <f>'A_3-1'!M20</f>
        <v>127</v>
      </c>
      <c r="M8" s="81">
        <f>G8+J8</f>
        <v>585</v>
      </c>
      <c r="N8" s="75" t="s">
        <v>22</v>
      </c>
      <c r="O8" s="103">
        <f>I8+L8</f>
        <v>330</v>
      </c>
      <c r="P8" s="69"/>
      <c r="Q8" s="70"/>
      <c r="R8" s="71"/>
      <c r="S8" s="72"/>
      <c r="T8" s="73"/>
      <c r="U8" s="111"/>
      <c r="V8" s="164"/>
      <c r="W8" s="167"/>
      <c r="X8" s="3"/>
      <c r="Y8" s="3"/>
    </row>
    <row r="9" spans="1:25" ht="19.5" customHeight="1">
      <c r="A9" s="3"/>
      <c r="B9" s="159">
        <v>2</v>
      </c>
      <c r="C9" s="45"/>
      <c r="D9" s="104">
        <f>I6</f>
        <v>1</v>
      </c>
      <c r="E9" s="86" t="s">
        <v>22</v>
      </c>
      <c r="F9" s="87">
        <f>G6</f>
        <v>6</v>
      </c>
      <c r="G9" s="105"/>
      <c r="H9" s="95"/>
      <c r="I9" s="96"/>
      <c r="J9" s="85">
        <f>'A_2-3'!Q20</f>
        <v>7</v>
      </c>
      <c r="K9" s="86" t="s">
        <v>22</v>
      </c>
      <c r="L9" s="55">
        <f>'A_2-3'!R20</f>
        <v>0</v>
      </c>
      <c r="M9" s="80"/>
      <c r="N9" s="59"/>
      <c r="O9" s="74"/>
      <c r="P9" s="60"/>
      <c r="Q9" s="59"/>
      <c r="R9" s="61"/>
      <c r="S9" s="58">
        <f>D9+J9</f>
        <v>8</v>
      </c>
      <c r="T9" s="62" t="s">
        <v>22</v>
      </c>
      <c r="U9" s="74">
        <f>F9+L9</f>
        <v>6</v>
      </c>
      <c r="V9" s="162">
        <v>1</v>
      </c>
      <c r="W9" s="165" t="s">
        <v>60</v>
      </c>
      <c r="X9" s="3"/>
      <c r="Y9" s="3"/>
    </row>
    <row r="10" spans="1:25" ht="19.5" customHeight="1">
      <c r="A10" s="3"/>
      <c r="B10" s="160"/>
      <c r="C10" s="46" t="s">
        <v>76</v>
      </c>
      <c r="D10" s="106">
        <f>I7</f>
        <v>2</v>
      </c>
      <c r="E10" s="89" t="s">
        <v>22</v>
      </c>
      <c r="F10" s="90">
        <f>G7</f>
        <v>12</v>
      </c>
      <c r="G10" s="107"/>
      <c r="H10" s="98"/>
      <c r="I10" s="99"/>
      <c r="J10" s="88">
        <f>'A_2-3'!O20</f>
        <v>14</v>
      </c>
      <c r="K10" s="89" t="s">
        <v>22</v>
      </c>
      <c r="L10" s="56">
        <f>'A_2-3'!P20</f>
        <v>1</v>
      </c>
      <c r="M10" s="76"/>
      <c r="N10" s="63"/>
      <c r="O10" s="66"/>
      <c r="P10" s="64">
        <f>D10+J10</f>
        <v>16</v>
      </c>
      <c r="Q10" s="65" t="s">
        <v>22</v>
      </c>
      <c r="R10" s="66">
        <f>F10+L10</f>
        <v>13</v>
      </c>
      <c r="S10" s="67"/>
      <c r="T10" s="68"/>
      <c r="U10" s="110"/>
      <c r="V10" s="163"/>
      <c r="W10" s="166"/>
      <c r="X10" s="3"/>
      <c r="Y10" s="3"/>
    </row>
    <row r="11" spans="1:28" ht="19.5" customHeight="1" thickBot="1">
      <c r="A11" s="3"/>
      <c r="B11" s="161"/>
      <c r="C11" s="47"/>
      <c r="D11" s="108">
        <f>I8</f>
        <v>203</v>
      </c>
      <c r="E11" s="92" t="s">
        <v>22</v>
      </c>
      <c r="F11" s="93">
        <f>G8</f>
        <v>291</v>
      </c>
      <c r="G11" s="109"/>
      <c r="H11" s="101"/>
      <c r="I11" s="102"/>
      <c r="J11" s="91">
        <f>'A_2-3'!M20</f>
        <v>307</v>
      </c>
      <c r="K11" s="92" t="s">
        <v>22</v>
      </c>
      <c r="L11" s="57">
        <f>'A_2-3'!N20</f>
        <v>169</v>
      </c>
      <c r="M11" s="81">
        <f>D11+J11</f>
        <v>510</v>
      </c>
      <c r="N11" s="75" t="s">
        <v>22</v>
      </c>
      <c r="O11" s="103">
        <f>F11+L11</f>
        <v>460</v>
      </c>
      <c r="P11" s="69"/>
      <c r="Q11" s="70"/>
      <c r="R11" s="71"/>
      <c r="S11" s="72"/>
      <c r="T11" s="73"/>
      <c r="U11" s="111"/>
      <c r="V11" s="164"/>
      <c r="W11" s="167"/>
      <c r="X11" s="3"/>
      <c r="Y11" s="3"/>
      <c r="AA11" s="49"/>
      <c r="AB11" s="49"/>
    </row>
    <row r="12" spans="1:28" ht="19.5" customHeight="1">
      <c r="A12" s="3"/>
      <c r="B12" s="159">
        <v>3</v>
      </c>
      <c r="C12" s="45"/>
      <c r="D12" s="104">
        <f>L6</f>
        <v>0</v>
      </c>
      <c r="E12" s="86" t="s">
        <v>22</v>
      </c>
      <c r="F12" s="55">
        <f>J6</f>
        <v>7</v>
      </c>
      <c r="G12" s="85">
        <f>L9</f>
        <v>0</v>
      </c>
      <c r="H12" s="86" t="s">
        <v>22</v>
      </c>
      <c r="I12" s="87">
        <f>J9</f>
        <v>7</v>
      </c>
      <c r="J12" s="105"/>
      <c r="K12" s="95"/>
      <c r="L12" s="96"/>
      <c r="M12" s="80"/>
      <c r="N12" s="59"/>
      <c r="O12" s="74"/>
      <c r="P12" s="60"/>
      <c r="Q12" s="59"/>
      <c r="R12" s="61"/>
      <c r="S12" s="58">
        <f>D12+G12</f>
        <v>0</v>
      </c>
      <c r="T12" s="62" t="s">
        <v>22</v>
      </c>
      <c r="U12" s="74">
        <f>F12+I12</f>
        <v>14</v>
      </c>
      <c r="V12" s="162">
        <v>0</v>
      </c>
      <c r="W12" s="168" t="s">
        <v>61</v>
      </c>
      <c r="X12" s="3"/>
      <c r="Y12" s="48"/>
      <c r="AA12" s="49"/>
      <c r="AB12" s="49"/>
    </row>
    <row r="13" spans="1:28" ht="19.5" customHeight="1">
      <c r="A13" s="3"/>
      <c r="B13" s="160"/>
      <c r="C13" s="46" t="s">
        <v>77</v>
      </c>
      <c r="D13" s="106">
        <f>L7</f>
        <v>0</v>
      </c>
      <c r="E13" s="89" t="s">
        <v>22</v>
      </c>
      <c r="F13" s="56">
        <f>J7</f>
        <v>14</v>
      </c>
      <c r="G13" s="88">
        <f>L10</f>
        <v>1</v>
      </c>
      <c r="H13" s="89" t="s">
        <v>22</v>
      </c>
      <c r="I13" s="90">
        <f>J10</f>
        <v>14</v>
      </c>
      <c r="J13" s="107"/>
      <c r="K13" s="98"/>
      <c r="L13" s="99"/>
      <c r="M13" s="76"/>
      <c r="N13" s="63"/>
      <c r="O13" s="66"/>
      <c r="P13" s="64">
        <f>D13+G13</f>
        <v>1</v>
      </c>
      <c r="Q13" s="65" t="s">
        <v>22</v>
      </c>
      <c r="R13" s="66">
        <f>F13+I13</f>
        <v>28</v>
      </c>
      <c r="S13" s="67"/>
      <c r="T13" s="68"/>
      <c r="U13" s="110"/>
      <c r="V13" s="163"/>
      <c r="W13" s="169"/>
      <c r="X13" s="3"/>
      <c r="Y13" s="48"/>
      <c r="AA13" s="49"/>
      <c r="AB13" s="49"/>
    </row>
    <row r="14" spans="1:28" ht="19.5" customHeight="1" thickBot="1">
      <c r="A14" s="3"/>
      <c r="B14" s="161"/>
      <c r="C14" s="47"/>
      <c r="D14" s="108">
        <f>L8</f>
        <v>127</v>
      </c>
      <c r="E14" s="92" t="s">
        <v>22</v>
      </c>
      <c r="F14" s="57">
        <f>J8</f>
        <v>294</v>
      </c>
      <c r="G14" s="91">
        <f>L11</f>
        <v>169</v>
      </c>
      <c r="H14" s="92" t="s">
        <v>22</v>
      </c>
      <c r="I14" s="93">
        <f>J11</f>
        <v>307</v>
      </c>
      <c r="J14" s="107"/>
      <c r="K14" s="98"/>
      <c r="L14" s="99"/>
      <c r="M14" s="81">
        <f>D14+G14</f>
        <v>296</v>
      </c>
      <c r="N14" s="75" t="s">
        <v>22</v>
      </c>
      <c r="O14" s="103">
        <f>F14+I14</f>
        <v>601</v>
      </c>
      <c r="P14" s="69"/>
      <c r="Q14" s="70"/>
      <c r="R14" s="71"/>
      <c r="S14" s="72"/>
      <c r="T14" s="73"/>
      <c r="U14" s="111"/>
      <c r="V14" s="164"/>
      <c r="W14" s="170"/>
      <c r="X14" s="3"/>
      <c r="Y14" s="48"/>
      <c r="AA14" s="49"/>
      <c r="AB14" s="49"/>
    </row>
    <row r="15" spans="1:30" ht="12.75">
      <c r="A15" s="3"/>
      <c r="C15" s="3"/>
      <c r="D15" s="171" t="s">
        <v>25</v>
      </c>
      <c r="E15" s="172"/>
      <c r="F15" s="173"/>
      <c r="G15" s="174" t="s">
        <v>26</v>
      </c>
      <c r="H15" s="175"/>
      <c r="I15" s="176"/>
      <c r="J15" s="174" t="s">
        <v>27</v>
      </c>
      <c r="K15" s="175"/>
      <c r="L15" s="176"/>
      <c r="M15" s="138">
        <f>SUM(M6:M14)</f>
        <v>1391</v>
      </c>
      <c r="N15" s="138"/>
      <c r="O15" s="139">
        <f>SUM(O6:O14)</f>
        <v>1391</v>
      </c>
      <c r="P15" s="138">
        <f>SUM(P6:P14)</f>
        <v>43</v>
      </c>
      <c r="Q15" s="138"/>
      <c r="R15" s="139">
        <f>SUM(R6:R14)</f>
        <v>43</v>
      </c>
      <c r="S15" s="138">
        <f>SUM(S6:S14)</f>
        <v>21</v>
      </c>
      <c r="T15" s="138"/>
      <c r="U15" s="139">
        <f>SUM(U6:U14)</f>
        <v>21</v>
      </c>
      <c r="V15" s="3"/>
      <c r="W15" s="3"/>
      <c r="X15" s="3"/>
      <c r="Y15" s="3"/>
      <c r="AA15" s="49"/>
      <c r="AB15" s="49"/>
      <c r="AC15" s="49"/>
      <c r="AD15" s="49"/>
    </row>
    <row r="16" spans="1:30" ht="12.75">
      <c r="A16" s="3"/>
      <c r="C16" s="3" t="s">
        <v>28</v>
      </c>
      <c r="D16" s="177" t="s">
        <v>42</v>
      </c>
      <c r="E16" s="178"/>
      <c r="F16" s="179"/>
      <c r="G16" s="177" t="s">
        <v>45</v>
      </c>
      <c r="H16" s="178"/>
      <c r="I16" s="179"/>
      <c r="J16" s="177" t="s">
        <v>43</v>
      </c>
      <c r="K16" s="178"/>
      <c r="L16" s="1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28"/>
      <c r="Y16" s="3"/>
      <c r="AC16" s="49"/>
      <c r="AD16" s="49"/>
    </row>
    <row r="17" spans="1:30" ht="12.75">
      <c r="A17" s="3"/>
      <c r="C17" s="3"/>
      <c r="D17" s="180" t="s">
        <v>29</v>
      </c>
      <c r="E17" s="181"/>
      <c r="F17" s="182"/>
      <c r="G17" s="180" t="s">
        <v>46</v>
      </c>
      <c r="H17" s="181"/>
      <c r="I17" s="182"/>
      <c r="J17" s="180" t="s">
        <v>44</v>
      </c>
      <c r="K17" s="181"/>
      <c r="L17" s="182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28"/>
      <c r="Y17" s="3"/>
      <c r="AC17" s="49"/>
      <c r="AD17" s="49"/>
    </row>
    <row r="18" spans="1:30" ht="12.75">
      <c r="A18" s="3"/>
      <c r="C18" s="28"/>
      <c r="D18" s="83"/>
      <c r="E18" s="83"/>
      <c r="F18" s="83"/>
      <c r="G18" s="83"/>
      <c r="H18" s="83"/>
      <c r="I18" s="83"/>
      <c r="J18" s="82"/>
      <c r="K18" s="82"/>
      <c r="L18" s="82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28"/>
      <c r="Y18" s="3"/>
      <c r="AC18" s="49"/>
      <c r="AD18" s="49"/>
    </row>
    <row r="19" spans="1:30" ht="12.75">
      <c r="A19" s="3"/>
      <c r="C19" s="28"/>
      <c r="D19" s="82"/>
      <c r="E19" s="82"/>
      <c r="F19" s="82"/>
      <c r="G19" s="82"/>
      <c r="H19" s="82"/>
      <c r="I19" s="82"/>
      <c r="J19" s="82"/>
      <c r="K19" s="82"/>
      <c r="L19" s="82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28"/>
      <c r="Y19" s="3"/>
      <c r="AC19" s="49"/>
      <c r="AD19" s="49"/>
    </row>
    <row r="20" spans="1:30" ht="12.75">
      <c r="A20" s="3"/>
      <c r="C20" s="28"/>
      <c r="D20" s="82"/>
      <c r="E20" s="82"/>
      <c r="F20" s="82"/>
      <c r="G20" s="82"/>
      <c r="H20" s="82"/>
      <c r="I20" s="82"/>
      <c r="J20" s="82"/>
      <c r="K20" s="82"/>
      <c r="L20" s="8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"/>
      <c r="Y20" s="3"/>
      <c r="AD20" s="49"/>
    </row>
    <row r="21" spans="1:30" ht="12.75">
      <c r="A21" s="3"/>
      <c r="C21" s="3"/>
      <c r="D21" s="82"/>
      <c r="E21" s="82"/>
      <c r="F21" s="82"/>
      <c r="G21" s="82"/>
      <c r="H21" s="82"/>
      <c r="I21" s="82"/>
      <c r="J21" s="82"/>
      <c r="K21" s="82"/>
      <c r="L21" s="82"/>
      <c r="M21" s="28"/>
      <c r="N21" s="28"/>
      <c r="O21" s="28"/>
      <c r="P21" s="28"/>
      <c r="Q21" s="28"/>
      <c r="R21" s="3"/>
      <c r="S21" s="3"/>
      <c r="T21" s="3"/>
      <c r="U21" s="3"/>
      <c r="V21" s="3"/>
      <c r="W21" s="3"/>
      <c r="X21" s="3"/>
      <c r="Y21" s="3"/>
      <c r="AD21" s="49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8"/>
      <c r="S22" s="28"/>
      <c r="T22" s="28"/>
      <c r="U22" s="3"/>
      <c r="V22" s="3"/>
      <c r="W22" s="3"/>
      <c r="X22" s="3"/>
      <c r="Y22" s="3"/>
      <c r="AD22" s="49"/>
    </row>
    <row r="23" spans="12:20" ht="12.75">
      <c r="L23" s="49"/>
      <c r="M23" s="49"/>
      <c r="N23" s="49"/>
      <c r="O23" s="49"/>
      <c r="P23" s="49"/>
      <c r="Q23" s="49"/>
      <c r="R23" s="49"/>
      <c r="S23" s="49"/>
      <c r="T23" s="49"/>
    </row>
    <row r="24" spans="28:29" ht="12.75">
      <c r="AB24" s="49"/>
      <c r="AC24" s="49"/>
    </row>
  </sheetData>
  <sheetProtection/>
  <mergeCells count="25">
    <mergeCell ref="B12:B14"/>
    <mergeCell ref="V12:V14"/>
    <mergeCell ref="W12:W14"/>
    <mergeCell ref="D17:F17"/>
    <mergeCell ref="G17:I17"/>
    <mergeCell ref="J17:L17"/>
    <mergeCell ref="D15:F15"/>
    <mergeCell ref="G15:I15"/>
    <mergeCell ref="J15:L15"/>
    <mergeCell ref="D16:F16"/>
    <mergeCell ref="B6:B8"/>
    <mergeCell ref="V6:V8"/>
    <mergeCell ref="W6:W8"/>
    <mergeCell ref="B9:B11"/>
    <mergeCell ref="V9:V11"/>
    <mergeCell ref="W9:W11"/>
    <mergeCell ref="G16:I16"/>
    <mergeCell ref="J16:L16"/>
    <mergeCell ref="L3:W3"/>
    <mergeCell ref="D5:F5"/>
    <mergeCell ref="G5:I5"/>
    <mergeCell ref="J5:L5"/>
    <mergeCell ref="M5:O5"/>
    <mergeCell ref="P5:R5"/>
    <mergeCell ref="S5:U5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75" zoomScaleNormal="75" zoomScalePageLayoutView="0" workbookViewId="0" topLeftCell="A1">
      <selection activeCell="S19" sqref="S19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9.5" customHeight="1" thickBot="1">
      <c r="A7" s="31" t="s">
        <v>1</v>
      </c>
      <c r="B7" s="32"/>
      <c r="C7" s="33" t="s">
        <v>72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76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77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86" t="s">
        <v>51</v>
      </c>
      <c r="Q10" s="187"/>
      <c r="R10" s="187"/>
      <c r="S10" s="188"/>
    </row>
    <row r="11" spans="1:19" ht="24.75" customHeight="1">
      <c r="A11" s="14"/>
      <c r="B11" s="2" t="s">
        <v>6</v>
      </c>
      <c r="C11" s="2" t="s">
        <v>7</v>
      </c>
      <c r="D11" s="189" t="s">
        <v>8</v>
      </c>
      <c r="E11" s="190"/>
      <c r="F11" s="190"/>
      <c r="G11" s="190"/>
      <c r="H11" s="190"/>
      <c r="I11" s="190"/>
      <c r="J11" s="190"/>
      <c r="K11" s="190"/>
      <c r="L11" s="191"/>
      <c r="M11" s="192" t="s">
        <v>19</v>
      </c>
      <c r="N11" s="193"/>
      <c r="O11" s="192" t="s">
        <v>20</v>
      </c>
      <c r="P11" s="193"/>
      <c r="Q11" s="192" t="s">
        <v>21</v>
      </c>
      <c r="R11" s="193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89</v>
      </c>
      <c r="C13" s="117" t="s">
        <v>96</v>
      </c>
      <c r="D13" s="118">
        <v>21</v>
      </c>
      <c r="E13" s="119" t="s">
        <v>22</v>
      </c>
      <c r="F13" s="120">
        <v>16</v>
      </c>
      <c r="G13" s="118">
        <v>21</v>
      </c>
      <c r="H13" s="119" t="s">
        <v>22</v>
      </c>
      <c r="I13" s="120">
        <v>9</v>
      </c>
      <c r="J13" s="118">
        <v>0</v>
      </c>
      <c r="K13" s="119" t="s">
        <v>22</v>
      </c>
      <c r="L13" s="120">
        <v>0</v>
      </c>
      <c r="M13" s="121">
        <f aca="true" t="shared" si="0" ref="M13:M19">D13+G13+J13</f>
        <v>42</v>
      </c>
      <c r="N13" s="122">
        <f aca="true" t="shared" si="1" ref="N13:N19">F13+I13+L13</f>
        <v>25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 t="s">
        <v>97</v>
      </c>
    </row>
    <row r="14" spans="1:19" ht="30" customHeight="1">
      <c r="A14" s="50" t="s">
        <v>35</v>
      </c>
      <c r="B14" s="116" t="s">
        <v>88</v>
      </c>
      <c r="C14" s="117" t="s">
        <v>95</v>
      </c>
      <c r="D14" s="127">
        <v>21</v>
      </c>
      <c r="E14" s="128" t="s">
        <v>22</v>
      </c>
      <c r="F14" s="129">
        <v>13</v>
      </c>
      <c r="G14" s="127">
        <v>21</v>
      </c>
      <c r="H14" s="128" t="s">
        <v>22</v>
      </c>
      <c r="I14" s="129">
        <v>5</v>
      </c>
      <c r="J14" s="127"/>
      <c r="K14" s="128" t="s">
        <v>22</v>
      </c>
      <c r="L14" s="129"/>
      <c r="M14" s="121">
        <f t="shared" si="0"/>
        <v>42</v>
      </c>
      <c r="N14" s="122">
        <f t="shared" si="1"/>
        <v>18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 t="s">
        <v>97</v>
      </c>
    </row>
    <row r="15" spans="1:19" ht="30" customHeight="1">
      <c r="A15" s="50" t="s">
        <v>34</v>
      </c>
      <c r="B15" s="116" t="s">
        <v>87</v>
      </c>
      <c r="C15" s="117" t="s">
        <v>94</v>
      </c>
      <c r="D15" s="127">
        <v>21</v>
      </c>
      <c r="E15" s="128" t="s">
        <v>22</v>
      </c>
      <c r="F15" s="129">
        <v>9</v>
      </c>
      <c r="G15" s="127">
        <v>21</v>
      </c>
      <c r="H15" s="128" t="s">
        <v>22</v>
      </c>
      <c r="I15" s="129">
        <v>10</v>
      </c>
      <c r="J15" s="127"/>
      <c r="K15" s="128" t="s">
        <v>22</v>
      </c>
      <c r="L15" s="129"/>
      <c r="M15" s="121">
        <f t="shared" si="0"/>
        <v>42</v>
      </c>
      <c r="N15" s="122">
        <f t="shared" si="1"/>
        <v>19</v>
      </c>
      <c r="O15" s="123">
        <f>IF(D15&gt;F15,1,0)+IF(G15&gt;I15,1,0)+IF(J15&gt;L15,1,0)</f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21" t="s">
        <v>97</v>
      </c>
    </row>
    <row r="16" spans="1:19" ht="30" customHeight="1">
      <c r="A16" s="50" t="s">
        <v>37</v>
      </c>
      <c r="B16" s="131" t="s">
        <v>85</v>
      </c>
      <c r="C16" s="131" t="s">
        <v>93</v>
      </c>
      <c r="D16" s="127">
        <v>21</v>
      </c>
      <c r="E16" s="128" t="s">
        <v>22</v>
      </c>
      <c r="F16" s="129">
        <v>9</v>
      </c>
      <c r="G16" s="127">
        <v>21</v>
      </c>
      <c r="H16" s="128" t="s">
        <v>22</v>
      </c>
      <c r="I16" s="129">
        <v>12</v>
      </c>
      <c r="J16" s="127"/>
      <c r="K16" s="128" t="s">
        <v>22</v>
      </c>
      <c r="L16" s="129"/>
      <c r="M16" s="121">
        <f t="shared" si="0"/>
        <v>42</v>
      </c>
      <c r="N16" s="122">
        <f t="shared" si="1"/>
        <v>21</v>
      </c>
      <c r="O16" s="123">
        <f>IF(D16&gt;F16,1,0)+IF(G16&gt;I16,1,0)+IF(J16&gt;L16,1,0)</f>
        <v>2</v>
      </c>
      <c r="P16" s="124">
        <f>IF(D16&lt;F16,1,0)+IF(G16&lt;I16,1,0)+IF(J16&lt;L16,1,0)</f>
        <v>0</v>
      </c>
      <c r="Q16" s="130">
        <f t="shared" si="4"/>
        <v>1</v>
      </c>
      <c r="R16" s="126">
        <f t="shared" si="4"/>
        <v>0</v>
      </c>
      <c r="S16" s="21" t="s">
        <v>97</v>
      </c>
    </row>
    <row r="17" spans="1:19" ht="30" customHeight="1">
      <c r="A17" s="50" t="s">
        <v>38</v>
      </c>
      <c r="B17" s="131" t="s">
        <v>86</v>
      </c>
      <c r="C17" s="131" t="s">
        <v>92</v>
      </c>
      <c r="D17" s="127">
        <v>21</v>
      </c>
      <c r="E17" s="128" t="s">
        <v>22</v>
      </c>
      <c r="F17" s="129">
        <v>4</v>
      </c>
      <c r="G17" s="127">
        <v>21</v>
      </c>
      <c r="H17" s="128" t="s">
        <v>22</v>
      </c>
      <c r="I17" s="129">
        <v>5</v>
      </c>
      <c r="J17" s="127"/>
      <c r="K17" s="128" t="s">
        <v>22</v>
      </c>
      <c r="L17" s="129"/>
      <c r="M17" s="121">
        <f t="shared" si="0"/>
        <v>42</v>
      </c>
      <c r="N17" s="122">
        <f t="shared" si="1"/>
        <v>9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21" t="s">
        <v>97</v>
      </c>
    </row>
    <row r="18" spans="1:19" ht="30" customHeight="1">
      <c r="A18" s="50" t="s">
        <v>39</v>
      </c>
      <c r="B18" s="131" t="s">
        <v>84</v>
      </c>
      <c r="C18" s="131" t="s">
        <v>91</v>
      </c>
      <c r="D18" s="127">
        <v>21</v>
      </c>
      <c r="E18" s="128" t="s">
        <v>22</v>
      </c>
      <c r="F18" s="129">
        <v>18</v>
      </c>
      <c r="G18" s="127">
        <v>13</v>
      </c>
      <c r="H18" s="128" t="s">
        <v>22</v>
      </c>
      <c r="I18" s="129">
        <v>21</v>
      </c>
      <c r="J18" s="127">
        <v>21</v>
      </c>
      <c r="K18" s="128" t="s">
        <v>22</v>
      </c>
      <c r="L18" s="129">
        <v>10</v>
      </c>
      <c r="M18" s="121">
        <f t="shared" si="0"/>
        <v>55</v>
      </c>
      <c r="N18" s="122">
        <f t="shared" si="1"/>
        <v>49</v>
      </c>
      <c r="O18" s="123">
        <f t="shared" si="2"/>
        <v>2</v>
      </c>
      <c r="P18" s="124">
        <f t="shared" si="3"/>
        <v>1</v>
      </c>
      <c r="Q18" s="130">
        <f t="shared" si="4"/>
        <v>1</v>
      </c>
      <c r="R18" s="126">
        <f t="shared" si="4"/>
        <v>0</v>
      </c>
      <c r="S18" s="21" t="s">
        <v>97</v>
      </c>
    </row>
    <row r="19" spans="1:19" ht="30" customHeight="1" thickBot="1">
      <c r="A19" s="50" t="s">
        <v>40</v>
      </c>
      <c r="B19" s="131" t="s">
        <v>83</v>
      </c>
      <c r="C19" s="131" t="s">
        <v>90</v>
      </c>
      <c r="D19" s="127">
        <v>21</v>
      </c>
      <c r="E19" s="128" t="s">
        <v>22</v>
      </c>
      <c r="F19" s="129">
        <v>13</v>
      </c>
      <c r="G19" s="127">
        <v>21</v>
      </c>
      <c r="H19" s="128" t="s">
        <v>22</v>
      </c>
      <c r="I19" s="129">
        <v>15</v>
      </c>
      <c r="J19" s="127">
        <v>0</v>
      </c>
      <c r="K19" s="128" t="s">
        <v>22</v>
      </c>
      <c r="L19" s="129">
        <v>0</v>
      </c>
      <c r="M19" s="121">
        <f t="shared" si="0"/>
        <v>42</v>
      </c>
      <c r="N19" s="122">
        <f t="shared" si="1"/>
        <v>28</v>
      </c>
      <c r="O19" s="123">
        <f>IF(D19&gt;F19,1,0)+IF(G19&gt;I19,1,0)+IF(J19&gt;L19,1,0)</f>
        <v>2</v>
      </c>
      <c r="P19" s="124">
        <f>IF(D19&lt;F19,1,0)+IF(G19&lt;I19,1,0)+IF(J19&lt;L19,1,0)</f>
        <v>0</v>
      </c>
      <c r="Q19" s="132">
        <f t="shared" si="4"/>
        <v>1</v>
      </c>
      <c r="R19" s="126">
        <f t="shared" si="4"/>
        <v>0</v>
      </c>
      <c r="S19" s="22" t="s">
        <v>97</v>
      </c>
    </row>
    <row r="20" spans="1:19" ht="34.5" customHeight="1" thickBot="1">
      <c r="A20" s="115" t="s">
        <v>10</v>
      </c>
      <c r="B20" s="183" t="str">
        <f>IF(Q20&gt;R20,C8,IF(R20&gt;Q20,C9,"remíza"))</f>
        <v>VÝCHODNÍ ČECHY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33">
        <f aca="true" t="shared" si="5" ref="M20:R20">SUM(M11:M19)</f>
        <v>307</v>
      </c>
      <c r="N20" s="134">
        <f t="shared" si="5"/>
        <v>169</v>
      </c>
      <c r="O20" s="135">
        <f t="shared" si="5"/>
        <v>14</v>
      </c>
      <c r="P20" s="136">
        <f t="shared" si="5"/>
        <v>1</v>
      </c>
      <c r="Q20" s="135">
        <f t="shared" si="5"/>
        <v>7</v>
      </c>
      <c r="R20" s="137">
        <f t="shared" si="5"/>
        <v>0</v>
      </c>
      <c r="S20" s="1" t="s">
        <v>184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75" zoomScaleNormal="75" zoomScalePageLayoutView="0" workbookViewId="0" topLeftCell="A1">
      <selection activeCell="S20" sqref="S20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9.5" customHeight="1" thickBot="1">
      <c r="A7" s="31" t="s">
        <v>1</v>
      </c>
      <c r="B7" s="32"/>
      <c r="C7" s="33" t="s">
        <v>72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77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75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86" t="s">
        <v>51</v>
      </c>
      <c r="Q10" s="187"/>
      <c r="R10" s="187"/>
      <c r="S10" s="188"/>
    </row>
    <row r="11" spans="1:19" ht="24.75" customHeight="1">
      <c r="A11" s="14"/>
      <c r="B11" s="2" t="s">
        <v>6</v>
      </c>
      <c r="C11" s="2" t="s">
        <v>7</v>
      </c>
      <c r="D11" s="189" t="s">
        <v>8</v>
      </c>
      <c r="E11" s="190"/>
      <c r="F11" s="190"/>
      <c r="G11" s="190"/>
      <c r="H11" s="190"/>
      <c r="I11" s="190"/>
      <c r="J11" s="190"/>
      <c r="K11" s="190"/>
      <c r="L11" s="191"/>
      <c r="M11" s="192" t="s">
        <v>19</v>
      </c>
      <c r="N11" s="193"/>
      <c r="O11" s="192" t="s">
        <v>20</v>
      </c>
      <c r="P11" s="193"/>
      <c r="Q11" s="192" t="s">
        <v>21</v>
      </c>
      <c r="R11" s="193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133</v>
      </c>
      <c r="C13" s="117" t="s">
        <v>165</v>
      </c>
      <c r="D13" s="118">
        <v>11</v>
      </c>
      <c r="E13" s="119" t="s">
        <v>22</v>
      </c>
      <c r="F13" s="120">
        <v>21</v>
      </c>
      <c r="G13" s="118">
        <v>10</v>
      </c>
      <c r="H13" s="119" t="s">
        <v>22</v>
      </c>
      <c r="I13" s="120">
        <v>21</v>
      </c>
      <c r="J13" s="118">
        <v>0</v>
      </c>
      <c r="K13" s="119" t="s">
        <v>22</v>
      </c>
      <c r="L13" s="120">
        <v>0</v>
      </c>
      <c r="M13" s="121">
        <f aca="true" t="shared" si="0" ref="M13:M19">D13+G13+J13</f>
        <v>21</v>
      </c>
      <c r="N13" s="122">
        <f aca="true" t="shared" si="1" ref="N13:N19">F13+I13+L13</f>
        <v>42</v>
      </c>
      <c r="O13" s="123">
        <f aca="true" t="shared" si="2" ref="O13:O18">IF(D13&gt;F13,1,0)+IF(G13&gt;I13,1,0)+IF(J13&gt;L13,1,0)</f>
        <v>0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 t="s">
        <v>127</v>
      </c>
    </row>
    <row r="14" spans="1:19" ht="30" customHeight="1">
      <c r="A14" s="50" t="s">
        <v>35</v>
      </c>
      <c r="B14" s="116" t="s">
        <v>134</v>
      </c>
      <c r="C14" s="117" t="s">
        <v>144</v>
      </c>
      <c r="D14" s="127">
        <v>12</v>
      </c>
      <c r="E14" s="128" t="s">
        <v>22</v>
      </c>
      <c r="F14" s="129">
        <v>21</v>
      </c>
      <c r="G14" s="127">
        <v>9</v>
      </c>
      <c r="H14" s="128" t="s">
        <v>22</v>
      </c>
      <c r="I14" s="129">
        <v>21</v>
      </c>
      <c r="J14" s="127"/>
      <c r="K14" s="128" t="s">
        <v>22</v>
      </c>
      <c r="L14" s="129"/>
      <c r="M14" s="121">
        <f t="shared" si="0"/>
        <v>21</v>
      </c>
      <c r="N14" s="122">
        <f t="shared" si="1"/>
        <v>42</v>
      </c>
      <c r="O14" s="123">
        <f t="shared" si="2"/>
        <v>0</v>
      </c>
      <c r="P14" s="124">
        <f t="shared" si="3"/>
        <v>2</v>
      </c>
      <c r="Q14" s="130">
        <f aca="true" t="shared" si="4" ref="Q14:R19">IF(O14=2,1,0)</f>
        <v>0</v>
      </c>
      <c r="R14" s="126">
        <f t="shared" si="4"/>
        <v>1</v>
      </c>
      <c r="S14" s="21" t="s">
        <v>127</v>
      </c>
    </row>
    <row r="15" spans="1:19" ht="30" customHeight="1">
      <c r="A15" s="50" t="s">
        <v>34</v>
      </c>
      <c r="B15" s="116" t="s">
        <v>135</v>
      </c>
      <c r="C15" s="117" t="s">
        <v>143</v>
      </c>
      <c r="D15" s="127">
        <v>10</v>
      </c>
      <c r="E15" s="128" t="s">
        <v>22</v>
      </c>
      <c r="F15" s="129">
        <v>21</v>
      </c>
      <c r="G15" s="127">
        <v>11</v>
      </c>
      <c r="H15" s="128" t="s">
        <v>22</v>
      </c>
      <c r="I15" s="129">
        <v>21</v>
      </c>
      <c r="J15" s="127"/>
      <c r="K15" s="128" t="s">
        <v>22</v>
      </c>
      <c r="L15" s="129"/>
      <c r="M15" s="121">
        <f t="shared" si="0"/>
        <v>21</v>
      </c>
      <c r="N15" s="122">
        <f t="shared" si="1"/>
        <v>42</v>
      </c>
      <c r="O15" s="123">
        <f>IF(D15&gt;F15,1,0)+IF(G15&gt;I15,1,0)+IF(J15&gt;L15,1,0)</f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 t="s">
        <v>127</v>
      </c>
    </row>
    <row r="16" spans="1:19" ht="30" customHeight="1">
      <c r="A16" s="50" t="s">
        <v>37</v>
      </c>
      <c r="B16" s="131" t="s">
        <v>138</v>
      </c>
      <c r="C16" s="131" t="s">
        <v>142</v>
      </c>
      <c r="D16" s="127">
        <v>11</v>
      </c>
      <c r="E16" s="128" t="s">
        <v>22</v>
      </c>
      <c r="F16" s="129">
        <v>21</v>
      </c>
      <c r="G16" s="127">
        <v>11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 t="shared" si="0"/>
        <v>22</v>
      </c>
      <c r="N16" s="122">
        <f t="shared" si="1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 t="s">
        <v>127</v>
      </c>
    </row>
    <row r="17" spans="1:19" ht="30" customHeight="1">
      <c r="A17" s="50" t="s">
        <v>38</v>
      </c>
      <c r="B17" s="131" t="s">
        <v>93</v>
      </c>
      <c r="C17" s="131" t="s">
        <v>141</v>
      </c>
      <c r="D17" s="127">
        <v>7</v>
      </c>
      <c r="E17" s="128" t="s">
        <v>22</v>
      </c>
      <c r="F17" s="129">
        <v>21</v>
      </c>
      <c r="G17" s="127">
        <v>3</v>
      </c>
      <c r="H17" s="128" t="s">
        <v>22</v>
      </c>
      <c r="I17" s="129">
        <v>21</v>
      </c>
      <c r="J17" s="127"/>
      <c r="K17" s="128" t="s">
        <v>22</v>
      </c>
      <c r="L17" s="129"/>
      <c r="M17" s="121">
        <f t="shared" si="0"/>
        <v>10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 t="s">
        <v>127</v>
      </c>
    </row>
    <row r="18" spans="1:19" ht="30" customHeight="1">
      <c r="A18" s="50" t="s">
        <v>39</v>
      </c>
      <c r="B18" s="131" t="s">
        <v>137</v>
      </c>
      <c r="C18" s="131" t="s">
        <v>140</v>
      </c>
      <c r="D18" s="127">
        <v>7</v>
      </c>
      <c r="E18" s="128" t="s">
        <v>22</v>
      </c>
      <c r="F18" s="129">
        <v>21</v>
      </c>
      <c r="G18" s="127">
        <v>10</v>
      </c>
      <c r="H18" s="128" t="s">
        <v>22</v>
      </c>
      <c r="I18" s="129">
        <v>21</v>
      </c>
      <c r="J18" s="127"/>
      <c r="K18" s="128" t="s">
        <v>22</v>
      </c>
      <c r="L18" s="129"/>
      <c r="M18" s="121">
        <f t="shared" si="0"/>
        <v>17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 t="s">
        <v>127</v>
      </c>
    </row>
    <row r="19" spans="1:19" ht="30" customHeight="1" thickBot="1">
      <c r="A19" s="50" t="s">
        <v>40</v>
      </c>
      <c r="B19" s="131" t="s">
        <v>136</v>
      </c>
      <c r="C19" s="131" t="s">
        <v>139</v>
      </c>
      <c r="D19" s="127">
        <v>9</v>
      </c>
      <c r="E19" s="128" t="s">
        <v>22</v>
      </c>
      <c r="F19" s="129">
        <v>21</v>
      </c>
      <c r="G19" s="127">
        <v>6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15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 t="s">
        <v>127</v>
      </c>
    </row>
    <row r="20" spans="1:19" ht="34.5" customHeight="1" thickBot="1">
      <c r="A20" s="115" t="s">
        <v>10</v>
      </c>
      <c r="B20" s="183" t="str">
        <f>IF(Q20&gt;R20,C8,IF(R20&gt;Q20,C9,"remíza"))</f>
        <v>SEVERNÍ MORAVA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33">
        <f aca="true" t="shared" si="5" ref="M20:R20">SUM(M11:M19)</f>
        <v>127</v>
      </c>
      <c r="N20" s="134">
        <f t="shared" si="5"/>
        <v>294</v>
      </c>
      <c r="O20" s="135">
        <f t="shared" si="5"/>
        <v>0</v>
      </c>
      <c r="P20" s="136">
        <f t="shared" si="5"/>
        <v>14</v>
      </c>
      <c r="Q20" s="135">
        <f t="shared" si="5"/>
        <v>0</v>
      </c>
      <c r="R20" s="137">
        <f t="shared" si="5"/>
        <v>7</v>
      </c>
      <c r="S20" s="1" t="s">
        <v>184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75" zoomScaleNormal="75" zoomScalePageLayoutView="0" workbookViewId="0" topLeftCell="A1">
      <selection activeCell="B13" sqref="B13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9.5" customHeight="1" thickBot="1">
      <c r="A7" s="31" t="s">
        <v>1</v>
      </c>
      <c r="B7" s="32"/>
      <c r="C7" s="33" t="s">
        <v>72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75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76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86" t="s">
        <v>51</v>
      </c>
      <c r="Q10" s="187"/>
      <c r="R10" s="187"/>
      <c r="S10" s="188"/>
    </row>
    <row r="11" spans="1:19" ht="24.75" customHeight="1">
      <c r="A11" s="14"/>
      <c r="B11" s="2" t="s">
        <v>6</v>
      </c>
      <c r="C11" s="2" t="s">
        <v>7</v>
      </c>
      <c r="D11" s="189" t="s">
        <v>8</v>
      </c>
      <c r="E11" s="190"/>
      <c r="F11" s="190"/>
      <c r="G11" s="190"/>
      <c r="H11" s="190"/>
      <c r="I11" s="190"/>
      <c r="J11" s="190"/>
      <c r="K11" s="190"/>
      <c r="L11" s="191"/>
      <c r="M11" s="192" t="s">
        <v>19</v>
      </c>
      <c r="N11" s="193"/>
      <c r="O11" s="192" t="s">
        <v>20</v>
      </c>
      <c r="P11" s="193"/>
      <c r="Q11" s="192" t="s">
        <v>21</v>
      </c>
      <c r="R11" s="193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7" t="s">
        <v>165</v>
      </c>
      <c r="C13" s="117" t="s">
        <v>183</v>
      </c>
      <c r="D13" s="118">
        <v>21</v>
      </c>
      <c r="E13" s="119" t="s">
        <v>22</v>
      </c>
      <c r="F13" s="120">
        <v>18</v>
      </c>
      <c r="G13" s="118">
        <v>21</v>
      </c>
      <c r="H13" s="119" t="s">
        <v>22</v>
      </c>
      <c r="I13" s="120">
        <v>5</v>
      </c>
      <c r="J13" s="118"/>
      <c r="K13" s="119" t="s">
        <v>22</v>
      </c>
      <c r="L13" s="120"/>
      <c r="M13" s="121">
        <f aca="true" t="shared" si="0" ref="M13:M19">D13+G13+J13</f>
        <v>42</v>
      </c>
      <c r="N13" s="122">
        <f aca="true" t="shared" si="1" ref="N13:N19">F13+I13+L13</f>
        <v>23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 t="s">
        <v>128</v>
      </c>
    </row>
    <row r="14" spans="1:19" ht="30" customHeight="1">
      <c r="A14" s="50" t="s">
        <v>35</v>
      </c>
      <c r="B14" s="117" t="s">
        <v>144</v>
      </c>
      <c r="C14" s="117" t="s">
        <v>169</v>
      </c>
      <c r="D14" s="127">
        <v>17</v>
      </c>
      <c r="E14" s="128" t="s">
        <v>22</v>
      </c>
      <c r="F14" s="129">
        <v>21</v>
      </c>
      <c r="G14" s="127">
        <v>22</v>
      </c>
      <c r="H14" s="128" t="s">
        <v>22</v>
      </c>
      <c r="I14" s="129">
        <v>24</v>
      </c>
      <c r="J14" s="127"/>
      <c r="K14" s="128" t="s">
        <v>22</v>
      </c>
      <c r="L14" s="129"/>
      <c r="M14" s="121">
        <f t="shared" si="0"/>
        <v>39</v>
      </c>
      <c r="N14" s="122">
        <f t="shared" si="1"/>
        <v>45</v>
      </c>
      <c r="O14" s="123">
        <f t="shared" si="2"/>
        <v>0</v>
      </c>
      <c r="P14" s="124">
        <f t="shared" si="3"/>
        <v>2</v>
      </c>
      <c r="Q14" s="130">
        <f aca="true" t="shared" si="4" ref="Q14:R19">IF(O14=2,1,0)</f>
        <v>0</v>
      </c>
      <c r="R14" s="126">
        <f t="shared" si="4"/>
        <v>1</v>
      </c>
      <c r="S14" s="21" t="s">
        <v>128</v>
      </c>
    </row>
    <row r="15" spans="1:19" ht="30" customHeight="1">
      <c r="A15" s="50" t="s">
        <v>34</v>
      </c>
      <c r="B15" s="117" t="s">
        <v>143</v>
      </c>
      <c r="C15" s="117" t="s">
        <v>168</v>
      </c>
      <c r="D15" s="127">
        <v>21</v>
      </c>
      <c r="E15" s="128" t="s">
        <v>22</v>
      </c>
      <c r="F15" s="129">
        <v>19</v>
      </c>
      <c r="G15" s="127">
        <v>21</v>
      </c>
      <c r="H15" s="128" t="s">
        <v>22</v>
      </c>
      <c r="I15" s="129">
        <v>12</v>
      </c>
      <c r="J15" s="127">
        <v>0</v>
      </c>
      <c r="K15" s="128" t="s">
        <v>22</v>
      </c>
      <c r="L15" s="129">
        <v>0</v>
      </c>
      <c r="M15" s="121">
        <f t="shared" si="0"/>
        <v>42</v>
      </c>
      <c r="N15" s="122">
        <f t="shared" si="1"/>
        <v>31</v>
      </c>
      <c r="O15" s="123">
        <f>IF(D15&gt;F15,1,0)+IF(G15&gt;I15,1,0)+IF(J15&gt;L15,1,0)</f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21" t="s">
        <v>128</v>
      </c>
    </row>
    <row r="16" spans="1:19" ht="30" customHeight="1">
      <c r="A16" s="50" t="s">
        <v>37</v>
      </c>
      <c r="B16" s="131" t="s">
        <v>142</v>
      </c>
      <c r="C16" s="131" t="s">
        <v>167</v>
      </c>
      <c r="D16" s="127">
        <v>21</v>
      </c>
      <c r="E16" s="128" t="s">
        <v>22</v>
      </c>
      <c r="F16" s="129">
        <v>15</v>
      </c>
      <c r="G16" s="127">
        <v>21</v>
      </c>
      <c r="H16" s="128" t="s">
        <v>22</v>
      </c>
      <c r="I16" s="129">
        <v>14</v>
      </c>
      <c r="J16" s="127">
        <v>0</v>
      </c>
      <c r="K16" s="128" t="s">
        <v>22</v>
      </c>
      <c r="L16" s="129">
        <v>0</v>
      </c>
      <c r="M16" s="121">
        <f t="shared" si="0"/>
        <v>42</v>
      </c>
      <c r="N16" s="122">
        <f t="shared" si="1"/>
        <v>29</v>
      </c>
      <c r="O16" s="123">
        <f>IF(D16&gt;F16,1,0)+IF(G16&gt;I16,1,0)+IF(J16&gt;L16,1,0)</f>
        <v>2</v>
      </c>
      <c r="P16" s="124">
        <f>IF(D16&lt;F16,1,0)+IF(G16&lt;I16,1,0)+IF(J16&lt;L16,1,0)</f>
        <v>0</v>
      </c>
      <c r="Q16" s="130">
        <f t="shared" si="4"/>
        <v>1</v>
      </c>
      <c r="R16" s="126">
        <f t="shared" si="4"/>
        <v>0</v>
      </c>
      <c r="S16" s="21" t="s">
        <v>128</v>
      </c>
    </row>
    <row r="17" spans="1:19" ht="30" customHeight="1">
      <c r="A17" s="50" t="s">
        <v>38</v>
      </c>
      <c r="B17" s="131" t="s">
        <v>141</v>
      </c>
      <c r="C17" s="131" t="s">
        <v>86</v>
      </c>
      <c r="D17" s="127">
        <v>21</v>
      </c>
      <c r="E17" s="128" t="s">
        <v>22</v>
      </c>
      <c r="F17" s="129">
        <v>11</v>
      </c>
      <c r="G17" s="127">
        <v>21</v>
      </c>
      <c r="H17" s="128" t="s">
        <v>22</v>
      </c>
      <c r="I17" s="129">
        <v>12</v>
      </c>
      <c r="J17" s="127"/>
      <c r="K17" s="128" t="s">
        <v>22</v>
      </c>
      <c r="L17" s="129"/>
      <c r="M17" s="121">
        <f t="shared" si="0"/>
        <v>42</v>
      </c>
      <c r="N17" s="122">
        <f t="shared" si="1"/>
        <v>23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21" t="s">
        <v>128</v>
      </c>
    </row>
    <row r="18" spans="1:19" ht="30" customHeight="1">
      <c r="A18" s="50" t="s">
        <v>39</v>
      </c>
      <c r="B18" s="131" t="s">
        <v>140</v>
      </c>
      <c r="C18" s="131" t="s">
        <v>83</v>
      </c>
      <c r="D18" s="127">
        <v>21</v>
      </c>
      <c r="E18" s="128" t="s">
        <v>22</v>
      </c>
      <c r="F18" s="129">
        <v>14</v>
      </c>
      <c r="G18" s="127">
        <v>21</v>
      </c>
      <c r="H18" s="128" t="s">
        <v>22</v>
      </c>
      <c r="I18" s="129">
        <v>12</v>
      </c>
      <c r="J18" s="127"/>
      <c r="K18" s="128" t="s">
        <v>22</v>
      </c>
      <c r="L18" s="129"/>
      <c r="M18" s="121">
        <f t="shared" si="0"/>
        <v>42</v>
      </c>
      <c r="N18" s="122">
        <f t="shared" si="1"/>
        <v>26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21" t="s">
        <v>128</v>
      </c>
    </row>
    <row r="19" spans="1:19" ht="30" customHeight="1" thickBot="1">
      <c r="A19" s="50" t="s">
        <v>40</v>
      </c>
      <c r="B19" s="131" t="s">
        <v>139</v>
      </c>
      <c r="C19" s="131" t="s">
        <v>166</v>
      </c>
      <c r="D19" s="127">
        <v>21</v>
      </c>
      <c r="E19" s="128" t="s">
        <v>22</v>
      </c>
      <c r="F19" s="129">
        <v>14</v>
      </c>
      <c r="G19" s="127">
        <v>21</v>
      </c>
      <c r="H19" s="128" t="s">
        <v>22</v>
      </c>
      <c r="I19" s="129">
        <v>12</v>
      </c>
      <c r="J19" s="127"/>
      <c r="K19" s="128" t="s">
        <v>22</v>
      </c>
      <c r="L19" s="129"/>
      <c r="M19" s="121">
        <f t="shared" si="0"/>
        <v>42</v>
      </c>
      <c r="N19" s="122">
        <f t="shared" si="1"/>
        <v>26</v>
      </c>
      <c r="O19" s="123">
        <f>IF(D19&gt;F19,1,0)+IF(G19&gt;I19,1,0)+IF(J19&gt;L19,1,0)</f>
        <v>2</v>
      </c>
      <c r="P19" s="124">
        <f>IF(D19&lt;F19,1,0)+IF(G19&lt;I19,1,0)+IF(J19&lt;L19,1,0)</f>
        <v>0</v>
      </c>
      <c r="Q19" s="132">
        <f t="shared" si="4"/>
        <v>1</v>
      </c>
      <c r="R19" s="126">
        <f t="shared" si="4"/>
        <v>0</v>
      </c>
      <c r="S19" s="22" t="s">
        <v>128</v>
      </c>
    </row>
    <row r="20" spans="1:19" ht="34.5" customHeight="1" thickBot="1">
      <c r="A20" s="115" t="s">
        <v>10</v>
      </c>
      <c r="B20" s="183" t="str">
        <f>IF(Q20&gt;R20,C8,IF(R20&gt;Q20,C9,"remíza"))</f>
        <v>SEVERNÍ MORAVA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33">
        <f aca="true" t="shared" si="5" ref="M20:R20">SUM(M11:M19)</f>
        <v>291</v>
      </c>
      <c r="N20" s="134">
        <f t="shared" si="5"/>
        <v>203</v>
      </c>
      <c r="O20" s="135">
        <f t="shared" si="5"/>
        <v>12</v>
      </c>
      <c r="P20" s="136">
        <f t="shared" si="5"/>
        <v>2</v>
      </c>
      <c r="Q20" s="135">
        <f t="shared" si="5"/>
        <v>6</v>
      </c>
      <c r="R20" s="137">
        <f t="shared" si="5"/>
        <v>1</v>
      </c>
      <c r="S20" s="1" t="s">
        <v>184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D24"/>
  <sheetViews>
    <sheetView zoomScale="80" zoomScaleNormal="80" zoomScalePageLayoutView="0" workbookViewId="0" topLeftCell="A1">
      <selection activeCell="AB8" sqref="AB8"/>
    </sheetView>
  </sheetViews>
  <sheetFormatPr defaultColWidth="9.00390625" defaultRowHeight="12.75"/>
  <cols>
    <col min="1" max="1" width="2.75390625" style="0" customWidth="1"/>
    <col min="2" max="2" width="4.00390625" style="39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13" t="s">
        <v>47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3"/>
      <c r="Y2" s="3"/>
    </row>
    <row r="3" spans="1:25" ht="23.25">
      <c r="A3" s="3"/>
      <c r="B3" s="40" t="s">
        <v>70</v>
      </c>
      <c r="C3" s="114"/>
      <c r="D3" s="40"/>
      <c r="E3" s="40"/>
      <c r="F3" s="39"/>
      <c r="G3" s="39"/>
      <c r="H3" s="39"/>
      <c r="I3" s="40"/>
      <c r="J3" s="40"/>
      <c r="K3" s="4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9" customFormat="1" ht="30" customHeight="1" thickBot="1" thickTop="1">
      <c r="B5" s="41"/>
      <c r="C5" s="42" t="s">
        <v>41</v>
      </c>
      <c r="D5" s="151">
        <v>1</v>
      </c>
      <c r="E5" s="152"/>
      <c r="F5" s="153"/>
      <c r="G5" s="154">
        <v>2</v>
      </c>
      <c r="H5" s="152"/>
      <c r="I5" s="153"/>
      <c r="J5" s="154">
        <v>3</v>
      </c>
      <c r="K5" s="152"/>
      <c r="L5" s="153"/>
      <c r="M5" s="155" t="s">
        <v>32</v>
      </c>
      <c r="N5" s="156"/>
      <c r="O5" s="157"/>
      <c r="P5" s="156" t="s">
        <v>30</v>
      </c>
      <c r="Q5" s="156"/>
      <c r="R5" s="157"/>
      <c r="S5" s="158" t="s">
        <v>31</v>
      </c>
      <c r="T5" s="156"/>
      <c r="U5" s="157"/>
      <c r="V5" s="43" t="s">
        <v>23</v>
      </c>
      <c r="W5" s="44" t="s">
        <v>24</v>
      </c>
    </row>
    <row r="6" spans="1:25" ht="19.5" customHeight="1">
      <c r="A6" s="3"/>
      <c r="B6" s="159">
        <v>1</v>
      </c>
      <c r="C6" s="45"/>
      <c r="D6" s="94"/>
      <c r="E6" s="95"/>
      <c r="F6" s="96"/>
      <c r="G6" s="85">
        <f>'B_1-2'!Q20</f>
        <v>6</v>
      </c>
      <c r="H6" s="86" t="s">
        <v>22</v>
      </c>
      <c r="I6" s="55">
        <f>'B_1-2'!R20</f>
        <v>1</v>
      </c>
      <c r="J6" s="85">
        <f>'B_3-1'!R20</f>
        <v>6</v>
      </c>
      <c r="K6" s="86" t="s">
        <v>22</v>
      </c>
      <c r="L6" s="55">
        <f>'B_3-1'!Q20</f>
        <v>1</v>
      </c>
      <c r="M6" s="80"/>
      <c r="N6" s="59"/>
      <c r="O6" s="74"/>
      <c r="P6" s="60"/>
      <c r="Q6" s="59"/>
      <c r="R6" s="61"/>
      <c r="S6" s="58">
        <f>G6+J6</f>
        <v>12</v>
      </c>
      <c r="T6" s="62" t="s">
        <v>22</v>
      </c>
      <c r="U6" s="74">
        <f>I6+L6</f>
        <v>2</v>
      </c>
      <c r="V6" s="162">
        <v>2</v>
      </c>
      <c r="W6" s="165" t="s">
        <v>59</v>
      </c>
      <c r="X6" s="3"/>
      <c r="Y6" s="3"/>
    </row>
    <row r="7" spans="1:25" ht="19.5" customHeight="1">
      <c r="A7" s="3"/>
      <c r="B7" s="160"/>
      <c r="C7" s="46" t="s">
        <v>78</v>
      </c>
      <c r="D7" s="97"/>
      <c r="E7" s="98"/>
      <c r="F7" s="99"/>
      <c r="G7" s="88">
        <f>'B_1-2'!O20</f>
        <v>12</v>
      </c>
      <c r="H7" s="89" t="s">
        <v>22</v>
      </c>
      <c r="I7" s="56">
        <f>'B_1-2'!P20</f>
        <v>3</v>
      </c>
      <c r="J7" s="88">
        <f>'B_3-1'!P20</f>
        <v>13</v>
      </c>
      <c r="K7" s="89" t="s">
        <v>22</v>
      </c>
      <c r="L7" s="56">
        <f>'B_3-1'!O20</f>
        <v>2</v>
      </c>
      <c r="M7" s="76"/>
      <c r="N7" s="63"/>
      <c r="O7" s="66"/>
      <c r="P7" s="64">
        <f>G7+J7</f>
        <v>25</v>
      </c>
      <c r="Q7" s="65" t="s">
        <v>22</v>
      </c>
      <c r="R7" s="66">
        <f>I7+L7</f>
        <v>5</v>
      </c>
      <c r="S7" s="67"/>
      <c r="T7" s="68"/>
      <c r="U7" s="110"/>
      <c r="V7" s="163"/>
      <c r="W7" s="166"/>
      <c r="X7" s="3"/>
      <c r="Y7" s="3"/>
    </row>
    <row r="8" spans="1:25" ht="19.5" customHeight="1" thickBot="1">
      <c r="A8" s="3"/>
      <c r="B8" s="161"/>
      <c r="C8" s="47"/>
      <c r="D8" s="100"/>
      <c r="E8" s="101"/>
      <c r="F8" s="102"/>
      <c r="G8" s="91">
        <f>'B_1-2'!M20</f>
        <v>303</v>
      </c>
      <c r="H8" s="92" t="s">
        <v>22</v>
      </c>
      <c r="I8" s="57">
        <f>'B_1-2'!N20</f>
        <v>201</v>
      </c>
      <c r="J8" s="91">
        <f>'B_3-1'!N20</f>
        <v>307</v>
      </c>
      <c r="K8" s="92" t="s">
        <v>22</v>
      </c>
      <c r="L8" s="57">
        <f>'B_3-1'!M20</f>
        <v>196</v>
      </c>
      <c r="M8" s="81">
        <f>G8+J8</f>
        <v>610</v>
      </c>
      <c r="N8" s="75" t="s">
        <v>22</v>
      </c>
      <c r="O8" s="103">
        <f>I8+L8</f>
        <v>397</v>
      </c>
      <c r="P8" s="69"/>
      <c r="Q8" s="70"/>
      <c r="R8" s="71"/>
      <c r="S8" s="72"/>
      <c r="T8" s="73"/>
      <c r="U8" s="111"/>
      <c r="V8" s="164"/>
      <c r="W8" s="167"/>
      <c r="X8" s="3"/>
      <c r="Y8" s="3"/>
    </row>
    <row r="9" spans="1:25" ht="19.5" customHeight="1">
      <c r="A9" s="3"/>
      <c r="B9" s="159">
        <v>2</v>
      </c>
      <c r="C9" s="45"/>
      <c r="D9" s="104">
        <f>I6</f>
        <v>1</v>
      </c>
      <c r="E9" s="86" t="s">
        <v>22</v>
      </c>
      <c r="F9" s="87">
        <f>G6</f>
        <v>6</v>
      </c>
      <c r="G9" s="105"/>
      <c r="H9" s="95"/>
      <c r="I9" s="96"/>
      <c r="J9" s="85">
        <f>'B_2-3'!Q20</f>
        <v>3</v>
      </c>
      <c r="K9" s="86" t="s">
        <v>22</v>
      </c>
      <c r="L9" s="55">
        <f>'B_2-3'!R20</f>
        <v>4</v>
      </c>
      <c r="M9" s="80"/>
      <c r="N9" s="59"/>
      <c r="O9" s="74"/>
      <c r="P9" s="60"/>
      <c r="Q9" s="59"/>
      <c r="R9" s="61"/>
      <c r="S9" s="58">
        <f>D9+J9</f>
        <v>4</v>
      </c>
      <c r="T9" s="62" t="s">
        <v>22</v>
      </c>
      <c r="U9" s="74">
        <f>F9+L9</f>
        <v>10</v>
      </c>
      <c r="V9" s="162">
        <v>0</v>
      </c>
      <c r="W9" s="165" t="s">
        <v>61</v>
      </c>
      <c r="X9" s="3"/>
      <c r="Y9" s="3"/>
    </row>
    <row r="10" spans="1:25" ht="19.5" customHeight="1">
      <c r="A10" s="3"/>
      <c r="B10" s="160"/>
      <c r="C10" s="46" t="s">
        <v>68</v>
      </c>
      <c r="D10" s="106">
        <f>I7</f>
        <v>3</v>
      </c>
      <c r="E10" s="89" t="s">
        <v>22</v>
      </c>
      <c r="F10" s="90">
        <f>G7</f>
        <v>12</v>
      </c>
      <c r="G10" s="107"/>
      <c r="H10" s="98"/>
      <c r="I10" s="99"/>
      <c r="J10" s="88">
        <f>'B_2-3'!O20</f>
        <v>7</v>
      </c>
      <c r="K10" s="89" t="s">
        <v>22</v>
      </c>
      <c r="L10" s="56">
        <f>'B_2-3'!P20</f>
        <v>9</v>
      </c>
      <c r="M10" s="76"/>
      <c r="N10" s="63"/>
      <c r="O10" s="66"/>
      <c r="P10" s="64">
        <f>D10+J10</f>
        <v>10</v>
      </c>
      <c r="Q10" s="65" t="s">
        <v>22</v>
      </c>
      <c r="R10" s="66">
        <f>F10+L10</f>
        <v>21</v>
      </c>
      <c r="S10" s="67"/>
      <c r="T10" s="68"/>
      <c r="U10" s="110"/>
      <c r="V10" s="163"/>
      <c r="W10" s="166"/>
      <c r="X10" s="3"/>
      <c r="Y10" s="3"/>
    </row>
    <row r="11" spans="1:28" ht="19.5" customHeight="1" thickBot="1">
      <c r="A11" s="3"/>
      <c r="B11" s="161"/>
      <c r="C11" s="47"/>
      <c r="D11" s="108">
        <f>I8</f>
        <v>201</v>
      </c>
      <c r="E11" s="92" t="s">
        <v>22</v>
      </c>
      <c r="F11" s="93">
        <f>G8</f>
        <v>303</v>
      </c>
      <c r="G11" s="109"/>
      <c r="H11" s="101"/>
      <c r="I11" s="102"/>
      <c r="J11" s="91">
        <f>'B_2-3'!M20</f>
        <v>291</v>
      </c>
      <c r="K11" s="92" t="s">
        <v>22</v>
      </c>
      <c r="L11" s="57">
        <f>'B_2-3'!N20</f>
        <v>257</v>
      </c>
      <c r="M11" s="81">
        <f>D11+J11</f>
        <v>492</v>
      </c>
      <c r="N11" s="75" t="s">
        <v>22</v>
      </c>
      <c r="O11" s="103">
        <f>F11+L11</f>
        <v>560</v>
      </c>
      <c r="P11" s="69"/>
      <c r="Q11" s="70"/>
      <c r="R11" s="71"/>
      <c r="S11" s="72"/>
      <c r="T11" s="73"/>
      <c r="U11" s="111"/>
      <c r="V11" s="164"/>
      <c r="W11" s="167"/>
      <c r="X11" s="3"/>
      <c r="Y11" s="3"/>
      <c r="AA11" s="49"/>
      <c r="AB11" s="49"/>
    </row>
    <row r="12" spans="1:28" ht="19.5" customHeight="1">
      <c r="A12" s="3"/>
      <c r="B12" s="159">
        <v>3</v>
      </c>
      <c r="C12" s="45"/>
      <c r="D12" s="104">
        <f>L6</f>
        <v>1</v>
      </c>
      <c r="E12" s="86" t="s">
        <v>22</v>
      </c>
      <c r="F12" s="55">
        <f>J6</f>
        <v>6</v>
      </c>
      <c r="G12" s="85">
        <f>L9</f>
        <v>4</v>
      </c>
      <c r="H12" s="86" t="s">
        <v>22</v>
      </c>
      <c r="I12" s="87">
        <f>J9</f>
        <v>3</v>
      </c>
      <c r="J12" s="105"/>
      <c r="K12" s="95"/>
      <c r="L12" s="96"/>
      <c r="M12" s="80"/>
      <c r="N12" s="59"/>
      <c r="O12" s="74"/>
      <c r="P12" s="60"/>
      <c r="Q12" s="59"/>
      <c r="R12" s="61"/>
      <c r="S12" s="58">
        <f>D12+G12</f>
        <v>5</v>
      </c>
      <c r="T12" s="62" t="s">
        <v>22</v>
      </c>
      <c r="U12" s="74">
        <f>F12+I12</f>
        <v>9</v>
      </c>
      <c r="V12" s="162">
        <v>1</v>
      </c>
      <c r="W12" s="168" t="s">
        <v>60</v>
      </c>
      <c r="X12" s="3"/>
      <c r="Y12" s="48"/>
      <c r="AA12" s="49"/>
      <c r="AB12" s="49"/>
    </row>
    <row r="13" spans="1:28" ht="19.5" customHeight="1">
      <c r="A13" s="3"/>
      <c r="B13" s="160"/>
      <c r="C13" s="46" t="s">
        <v>79</v>
      </c>
      <c r="D13" s="106">
        <f>L7</f>
        <v>2</v>
      </c>
      <c r="E13" s="89" t="s">
        <v>22</v>
      </c>
      <c r="F13" s="56">
        <f>J7</f>
        <v>13</v>
      </c>
      <c r="G13" s="88">
        <f>L10</f>
        <v>9</v>
      </c>
      <c r="H13" s="89" t="s">
        <v>22</v>
      </c>
      <c r="I13" s="90">
        <f>J10</f>
        <v>7</v>
      </c>
      <c r="J13" s="107"/>
      <c r="K13" s="98"/>
      <c r="L13" s="99"/>
      <c r="M13" s="76"/>
      <c r="N13" s="63"/>
      <c r="O13" s="66"/>
      <c r="P13" s="64">
        <f>D13+G13</f>
        <v>11</v>
      </c>
      <c r="Q13" s="65" t="s">
        <v>22</v>
      </c>
      <c r="R13" s="66">
        <f>F13+I13</f>
        <v>20</v>
      </c>
      <c r="S13" s="67"/>
      <c r="T13" s="68"/>
      <c r="U13" s="110"/>
      <c r="V13" s="163"/>
      <c r="W13" s="169"/>
      <c r="X13" s="3"/>
      <c r="Y13" s="48"/>
      <c r="AA13" s="49"/>
      <c r="AB13" s="49"/>
    </row>
    <row r="14" spans="1:28" ht="19.5" customHeight="1" thickBot="1">
      <c r="A14" s="3"/>
      <c r="B14" s="161"/>
      <c r="C14" s="47"/>
      <c r="D14" s="108">
        <f>L8</f>
        <v>196</v>
      </c>
      <c r="E14" s="92" t="s">
        <v>22</v>
      </c>
      <c r="F14" s="57">
        <f>J8</f>
        <v>307</v>
      </c>
      <c r="G14" s="91">
        <f>L11</f>
        <v>257</v>
      </c>
      <c r="H14" s="92" t="s">
        <v>22</v>
      </c>
      <c r="I14" s="93">
        <f>J11</f>
        <v>291</v>
      </c>
      <c r="J14" s="107"/>
      <c r="K14" s="98"/>
      <c r="L14" s="99"/>
      <c r="M14" s="81">
        <f>D14+G14</f>
        <v>453</v>
      </c>
      <c r="N14" s="75" t="s">
        <v>22</v>
      </c>
      <c r="O14" s="103">
        <f>F14+I14</f>
        <v>598</v>
      </c>
      <c r="P14" s="69"/>
      <c r="Q14" s="70"/>
      <c r="R14" s="71"/>
      <c r="S14" s="72"/>
      <c r="T14" s="73"/>
      <c r="U14" s="111"/>
      <c r="V14" s="164"/>
      <c r="W14" s="170"/>
      <c r="X14" s="3"/>
      <c r="Y14" s="48"/>
      <c r="AA14" s="49"/>
      <c r="AB14" s="49"/>
    </row>
    <row r="15" spans="1:30" ht="12.75">
      <c r="A15" s="3"/>
      <c r="C15" s="3"/>
      <c r="D15" s="171" t="s">
        <v>25</v>
      </c>
      <c r="E15" s="172"/>
      <c r="F15" s="173"/>
      <c r="G15" s="174" t="s">
        <v>26</v>
      </c>
      <c r="H15" s="175"/>
      <c r="I15" s="176"/>
      <c r="J15" s="174" t="s">
        <v>27</v>
      </c>
      <c r="K15" s="175"/>
      <c r="L15" s="176"/>
      <c r="M15" s="138">
        <f>SUM(M6:M14)</f>
        <v>1555</v>
      </c>
      <c r="N15" s="138"/>
      <c r="O15" s="139">
        <f>SUM(O6:O14)</f>
        <v>1555</v>
      </c>
      <c r="P15" s="138">
        <f>SUM(P6:P14)</f>
        <v>46</v>
      </c>
      <c r="Q15" s="138"/>
      <c r="R15" s="139">
        <f>SUM(R6:R14)</f>
        <v>46</v>
      </c>
      <c r="S15" s="138">
        <f>SUM(S6:S14)</f>
        <v>21</v>
      </c>
      <c r="T15" s="138"/>
      <c r="U15" s="139">
        <f>SUM(U6:U14)</f>
        <v>21</v>
      </c>
      <c r="V15" s="3"/>
      <c r="W15" s="3"/>
      <c r="X15" s="3"/>
      <c r="Y15" s="3"/>
      <c r="AA15" s="49"/>
      <c r="AB15" s="49"/>
      <c r="AC15" s="49"/>
      <c r="AD15" s="49"/>
    </row>
    <row r="16" spans="1:30" ht="12.75">
      <c r="A16" s="3"/>
      <c r="C16" s="3" t="s">
        <v>28</v>
      </c>
      <c r="D16" s="177" t="s">
        <v>42</v>
      </c>
      <c r="E16" s="178"/>
      <c r="F16" s="179"/>
      <c r="G16" s="177" t="s">
        <v>45</v>
      </c>
      <c r="H16" s="178"/>
      <c r="I16" s="179"/>
      <c r="J16" s="177" t="s">
        <v>43</v>
      </c>
      <c r="K16" s="178"/>
      <c r="L16" s="1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28"/>
      <c r="Y16" s="3"/>
      <c r="AC16" s="49"/>
      <c r="AD16" s="49"/>
    </row>
    <row r="17" spans="1:30" ht="12.75">
      <c r="A17" s="3"/>
      <c r="C17" s="3"/>
      <c r="D17" s="180" t="s">
        <v>29</v>
      </c>
      <c r="E17" s="181"/>
      <c r="F17" s="182"/>
      <c r="G17" s="180" t="s">
        <v>46</v>
      </c>
      <c r="H17" s="181"/>
      <c r="I17" s="182"/>
      <c r="J17" s="180" t="s">
        <v>44</v>
      </c>
      <c r="K17" s="181"/>
      <c r="L17" s="182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28"/>
      <c r="Y17" s="3"/>
      <c r="AC17" s="49"/>
      <c r="AD17" s="49"/>
    </row>
    <row r="18" spans="1:30" ht="12.75">
      <c r="A18" s="3"/>
      <c r="C18" s="28"/>
      <c r="D18" s="83"/>
      <c r="E18" s="83"/>
      <c r="F18" s="83"/>
      <c r="G18" s="83"/>
      <c r="H18" s="83"/>
      <c r="I18" s="83"/>
      <c r="J18" s="82"/>
      <c r="K18" s="82"/>
      <c r="L18" s="82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28"/>
      <c r="Y18" s="3"/>
      <c r="AC18" s="49"/>
      <c r="AD18" s="49"/>
    </row>
    <row r="19" spans="1:30" ht="12.75">
      <c r="A19" s="3"/>
      <c r="C19" s="28"/>
      <c r="D19" s="82"/>
      <c r="E19" s="82"/>
      <c r="F19" s="82"/>
      <c r="G19" s="82"/>
      <c r="H19" s="82"/>
      <c r="I19" s="82"/>
      <c r="J19" s="82"/>
      <c r="K19" s="82"/>
      <c r="L19" s="82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28"/>
      <c r="Y19" s="3"/>
      <c r="AC19" s="49"/>
      <c r="AD19" s="49"/>
    </row>
    <row r="20" spans="1:30" ht="12.75">
      <c r="A20" s="3"/>
      <c r="C20" s="28"/>
      <c r="D20" s="82"/>
      <c r="E20" s="82"/>
      <c r="F20" s="82"/>
      <c r="G20" s="82"/>
      <c r="H20" s="82"/>
      <c r="I20" s="82"/>
      <c r="J20" s="82"/>
      <c r="K20" s="82"/>
      <c r="L20" s="8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"/>
      <c r="Y20" s="3"/>
      <c r="AD20" s="49"/>
    </row>
    <row r="21" spans="1:30" ht="12.75">
      <c r="A21" s="3"/>
      <c r="C21" s="3"/>
      <c r="D21" s="82"/>
      <c r="E21" s="82"/>
      <c r="F21" s="82"/>
      <c r="G21" s="82"/>
      <c r="H21" s="82"/>
      <c r="I21" s="82"/>
      <c r="J21" s="82"/>
      <c r="K21" s="82"/>
      <c r="L21" s="82"/>
      <c r="M21" s="28"/>
      <c r="N21" s="28"/>
      <c r="O21" s="28"/>
      <c r="P21" s="28"/>
      <c r="Q21" s="28"/>
      <c r="R21" s="3"/>
      <c r="S21" s="3"/>
      <c r="T21" s="3"/>
      <c r="U21" s="3"/>
      <c r="V21" s="3"/>
      <c r="W21" s="3"/>
      <c r="X21" s="3"/>
      <c r="Y21" s="3"/>
      <c r="AD21" s="49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8"/>
      <c r="S22" s="28"/>
      <c r="T22" s="28"/>
      <c r="U22" s="3"/>
      <c r="V22" s="3"/>
      <c r="W22" s="3"/>
      <c r="X22" s="3"/>
      <c r="Y22" s="3"/>
      <c r="AD22" s="49"/>
    </row>
    <row r="23" spans="12:20" ht="12.75">
      <c r="L23" s="49"/>
      <c r="M23" s="49"/>
      <c r="N23" s="49"/>
      <c r="O23" s="49"/>
      <c r="P23" s="49"/>
      <c r="Q23" s="49"/>
      <c r="R23" s="49"/>
      <c r="S23" s="49"/>
      <c r="T23" s="49"/>
    </row>
    <row r="24" spans="28:29" ht="12.75">
      <c r="AB24" s="49"/>
      <c r="AC24" s="49"/>
    </row>
  </sheetData>
  <sheetProtection/>
  <mergeCells count="25">
    <mergeCell ref="L3:W3"/>
    <mergeCell ref="D5:F5"/>
    <mergeCell ref="G5:I5"/>
    <mergeCell ref="J5:L5"/>
    <mergeCell ref="M5:O5"/>
    <mergeCell ref="P5:R5"/>
    <mergeCell ref="S5:U5"/>
    <mergeCell ref="B6:B8"/>
    <mergeCell ref="V6:V8"/>
    <mergeCell ref="W6:W8"/>
    <mergeCell ref="B9:B11"/>
    <mergeCell ref="V9:V11"/>
    <mergeCell ref="W9:W11"/>
    <mergeCell ref="B12:B14"/>
    <mergeCell ref="V12:V14"/>
    <mergeCell ref="W12:W14"/>
    <mergeCell ref="D15:F15"/>
    <mergeCell ref="G15:I15"/>
    <mergeCell ref="J15:L15"/>
    <mergeCell ref="D16:F16"/>
    <mergeCell ref="G16:I16"/>
    <mergeCell ref="J16:L16"/>
    <mergeCell ref="D17:F17"/>
    <mergeCell ref="G17:I17"/>
    <mergeCell ref="J17:L17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C15" sqref="C15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9.5" customHeight="1" thickBot="1">
      <c r="A7" s="31" t="s">
        <v>1</v>
      </c>
      <c r="B7" s="32"/>
      <c r="C7" s="33" t="s">
        <v>72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68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79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86" t="s">
        <v>50</v>
      </c>
      <c r="Q10" s="187"/>
      <c r="R10" s="187"/>
      <c r="S10" s="188"/>
    </row>
    <row r="11" spans="1:19" ht="24.75" customHeight="1">
      <c r="A11" s="14"/>
      <c r="B11" s="2" t="s">
        <v>6</v>
      </c>
      <c r="C11" s="2" t="s">
        <v>7</v>
      </c>
      <c r="D11" s="189" t="s">
        <v>8</v>
      </c>
      <c r="E11" s="190"/>
      <c r="F11" s="190"/>
      <c r="G11" s="190"/>
      <c r="H11" s="190"/>
      <c r="I11" s="190"/>
      <c r="J11" s="190"/>
      <c r="K11" s="190"/>
      <c r="L11" s="191"/>
      <c r="M11" s="192" t="s">
        <v>19</v>
      </c>
      <c r="N11" s="193"/>
      <c r="O11" s="192" t="s">
        <v>20</v>
      </c>
      <c r="P11" s="193"/>
      <c r="Q11" s="192" t="s">
        <v>21</v>
      </c>
      <c r="R11" s="193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108</v>
      </c>
      <c r="C13" s="117" t="s">
        <v>107</v>
      </c>
      <c r="D13" s="118">
        <v>21</v>
      </c>
      <c r="E13" s="119" t="s">
        <v>22</v>
      </c>
      <c r="F13" s="120">
        <v>18</v>
      </c>
      <c r="G13" s="118">
        <v>18</v>
      </c>
      <c r="H13" s="119" t="s">
        <v>22</v>
      </c>
      <c r="I13" s="120">
        <v>21</v>
      </c>
      <c r="J13" s="118">
        <v>15</v>
      </c>
      <c r="K13" s="119" t="s">
        <v>22</v>
      </c>
      <c r="L13" s="120">
        <v>21</v>
      </c>
      <c r="M13" s="121">
        <f aca="true" t="shared" si="0" ref="M13:M19">D13+G13+J13</f>
        <v>54</v>
      </c>
      <c r="N13" s="122">
        <f aca="true" t="shared" si="1" ref="N13:N19">F13+I13+L13</f>
        <v>60</v>
      </c>
      <c r="O13" s="123">
        <f aca="true" t="shared" si="2" ref="O13:O18">IF(D13&gt;F13,1,0)+IF(G13&gt;I13,1,0)+IF(J13&gt;L13,1,0)</f>
        <v>1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 t="s">
        <v>109</v>
      </c>
    </row>
    <row r="14" spans="1:19" ht="30" customHeight="1">
      <c r="A14" s="50" t="s">
        <v>35</v>
      </c>
      <c r="B14" s="116" t="s">
        <v>102</v>
      </c>
      <c r="C14" s="117"/>
      <c r="D14" s="127">
        <v>21</v>
      </c>
      <c r="E14" s="128" t="s">
        <v>22</v>
      </c>
      <c r="F14" s="129">
        <v>0</v>
      </c>
      <c r="G14" s="127">
        <v>21</v>
      </c>
      <c r="H14" s="128" t="s">
        <v>22</v>
      </c>
      <c r="I14" s="129">
        <v>0</v>
      </c>
      <c r="J14" s="127"/>
      <c r="K14" s="128" t="s">
        <v>22</v>
      </c>
      <c r="L14" s="129"/>
      <c r="M14" s="121">
        <f t="shared" si="0"/>
        <v>42</v>
      </c>
      <c r="N14" s="122">
        <f t="shared" si="1"/>
        <v>0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 t="s">
        <v>109</v>
      </c>
    </row>
    <row r="15" spans="1:19" ht="30" customHeight="1">
      <c r="A15" s="50" t="s">
        <v>34</v>
      </c>
      <c r="B15" s="116" t="s">
        <v>101</v>
      </c>
      <c r="C15" s="117" t="s">
        <v>220</v>
      </c>
      <c r="D15" s="127">
        <v>21</v>
      </c>
      <c r="E15" s="128" t="s">
        <v>22</v>
      </c>
      <c r="F15" s="129">
        <v>12</v>
      </c>
      <c r="G15" s="127">
        <v>21</v>
      </c>
      <c r="H15" s="128" t="s">
        <v>22</v>
      </c>
      <c r="I15" s="129">
        <v>13</v>
      </c>
      <c r="J15" s="127"/>
      <c r="K15" s="128" t="s">
        <v>22</v>
      </c>
      <c r="L15" s="129"/>
      <c r="M15" s="121">
        <f t="shared" si="0"/>
        <v>42</v>
      </c>
      <c r="N15" s="122">
        <f t="shared" si="1"/>
        <v>25</v>
      </c>
      <c r="O15" s="123">
        <f>IF(D15&gt;F15,1,0)+IF(G15&gt;I15,1,0)+IF(J15&gt;L15,1,0)</f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21" t="s">
        <v>109</v>
      </c>
    </row>
    <row r="16" spans="1:19" ht="30" customHeight="1">
      <c r="A16" s="50" t="s">
        <v>37</v>
      </c>
      <c r="B16" s="131" t="s">
        <v>126</v>
      </c>
      <c r="C16" s="131" t="s">
        <v>106</v>
      </c>
      <c r="D16" s="127">
        <v>15</v>
      </c>
      <c r="E16" s="128" t="s">
        <v>22</v>
      </c>
      <c r="F16" s="129">
        <v>21</v>
      </c>
      <c r="G16" s="127">
        <v>12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 t="shared" si="0"/>
        <v>27</v>
      </c>
      <c r="N16" s="122">
        <f t="shared" si="1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 t="s">
        <v>109</v>
      </c>
    </row>
    <row r="17" spans="1:19" ht="30" customHeight="1">
      <c r="A17" s="50" t="s">
        <v>38</v>
      </c>
      <c r="B17" s="131" t="s">
        <v>100</v>
      </c>
      <c r="C17" s="131" t="s">
        <v>105</v>
      </c>
      <c r="D17" s="127">
        <v>17</v>
      </c>
      <c r="E17" s="128" t="s">
        <v>22</v>
      </c>
      <c r="F17" s="129">
        <v>21</v>
      </c>
      <c r="G17" s="127">
        <v>12</v>
      </c>
      <c r="H17" s="128" t="s">
        <v>22</v>
      </c>
      <c r="I17" s="129">
        <v>21</v>
      </c>
      <c r="J17" s="127"/>
      <c r="K17" s="128" t="s">
        <v>22</v>
      </c>
      <c r="L17" s="129"/>
      <c r="M17" s="121">
        <f t="shared" si="0"/>
        <v>29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 t="s">
        <v>109</v>
      </c>
    </row>
    <row r="18" spans="1:19" ht="30" customHeight="1">
      <c r="A18" s="50" t="s">
        <v>39</v>
      </c>
      <c r="B18" s="131" t="s">
        <v>99</v>
      </c>
      <c r="C18" s="131" t="s">
        <v>104</v>
      </c>
      <c r="D18" s="127">
        <v>21</v>
      </c>
      <c r="E18" s="128" t="s">
        <v>22</v>
      </c>
      <c r="F18" s="129">
        <v>7</v>
      </c>
      <c r="G18" s="127">
        <v>18</v>
      </c>
      <c r="H18" s="128" t="s">
        <v>22</v>
      </c>
      <c r="I18" s="129">
        <v>21</v>
      </c>
      <c r="J18" s="127">
        <v>21</v>
      </c>
      <c r="K18" s="128" t="s">
        <v>22</v>
      </c>
      <c r="L18" s="129">
        <v>18</v>
      </c>
      <c r="M18" s="121">
        <f t="shared" si="0"/>
        <v>60</v>
      </c>
      <c r="N18" s="122">
        <f t="shared" si="1"/>
        <v>46</v>
      </c>
      <c r="O18" s="123">
        <f t="shared" si="2"/>
        <v>2</v>
      </c>
      <c r="P18" s="124">
        <f t="shared" si="3"/>
        <v>1</v>
      </c>
      <c r="Q18" s="130">
        <f t="shared" si="4"/>
        <v>1</v>
      </c>
      <c r="R18" s="126">
        <f t="shared" si="4"/>
        <v>0</v>
      </c>
      <c r="S18" s="21" t="s">
        <v>109</v>
      </c>
    </row>
    <row r="19" spans="1:19" ht="30" customHeight="1" thickBot="1">
      <c r="A19" s="50" t="s">
        <v>40</v>
      </c>
      <c r="B19" s="131" t="s">
        <v>98</v>
      </c>
      <c r="C19" s="131" t="s">
        <v>103</v>
      </c>
      <c r="D19" s="127">
        <v>18</v>
      </c>
      <c r="E19" s="128" t="s">
        <v>22</v>
      </c>
      <c r="F19" s="129">
        <v>21</v>
      </c>
      <c r="G19" s="127">
        <v>19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37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 t="s">
        <v>109</v>
      </c>
    </row>
    <row r="20" spans="1:19" ht="34.5" customHeight="1" thickBot="1">
      <c r="A20" s="115" t="s">
        <v>10</v>
      </c>
      <c r="B20" s="183" t="str">
        <f>IF(Q20&gt;R20,C8,IF(R20&gt;Q20,C9,"remíza"))</f>
        <v>STŘEDNÍ ČECHY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33">
        <f aca="true" t="shared" si="5" ref="M20:R20">SUM(M11:M19)</f>
        <v>291</v>
      </c>
      <c r="N20" s="134">
        <f t="shared" si="5"/>
        <v>257</v>
      </c>
      <c r="O20" s="135">
        <f t="shared" si="5"/>
        <v>7</v>
      </c>
      <c r="P20" s="136">
        <f t="shared" si="5"/>
        <v>9</v>
      </c>
      <c r="Q20" s="135">
        <f t="shared" si="5"/>
        <v>3</v>
      </c>
      <c r="R20" s="137">
        <f t="shared" si="5"/>
        <v>4</v>
      </c>
      <c r="S20" s="1" t="s">
        <v>184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W12" sqref="W12:W14"/>
    </sheetView>
  </sheetViews>
  <sheetFormatPr defaultColWidth="9.00390625" defaultRowHeight="12.75"/>
  <cols>
    <col min="1" max="1" width="2.75390625" style="0" customWidth="1"/>
    <col min="2" max="2" width="4.00390625" style="39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13" t="s">
        <v>47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3"/>
      <c r="Y2" s="3"/>
    </row>
    <row r="3" spans="1:25" ht="23.25">
      <c r="A3" s="3"/>
      <c r="B3" s="40" t="s">
        <v>70</v>
      </c>
      <c r="C3" s="114"/>
      <c r="D3" s="40"/>
      <c r="E3" s="40"/>
      <c r="F3" s="39"/>
      <c r="G3" s="39"/>
      <c r="H3" s="39"/>
      <c r="I3" s="40"/>
      <c r="J3" s="40"/>
      <c r="K3" s="4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9" customFormat="1" ht="30" customHeight="1" thickBot="1" thickTop="1">
      <c r="B5" s="41"/>
      <c r="C5" s="42" t="s">
        <v>54</v>
      </c>
      <c r="D5" s="151">
        <v>1</v>
      </c>
      <c r="E5" s="152"/>
      <c r="F5" s="153"/>
      <c r="G5" s="154">
        <v>2</v>
      </c>
      <c r="H5" s="152"/>
      <c r="I5" s="153"/>
      <c r="J5" s="154">
        <v>3</v>
      </c>
      <c r="K5" s="152"/>
      <c r="L5" s="153"/>
      <c r="M5" s="155" t="s">
        <v>32</v>
      </c>
      <c r="N5" s="156"/>
      <c r="O5" s="157"/>
      <c r="P5" s="156" t="s">
        <v>30</v>
      </c>
      <c r="Q5" s="156"/>
      <c r="R5" s="157"/>
      <c r="S5" s="158" t="s">
        <v>31</v>
      </c>
      <c r="T5" s="156"/>
      <c r="U5" s="157"/>
      <c r="V5" s="43" t="s">
        <v>23</v>
      </c>
      <c r="W5" s="44" t="s">
        <v>24</v>
      </c>
    </row>
    <row r="6" spans="1:25" ht="19.5" customHeight="1">
      <c r="A6" s="3"/>
      <c r="B6" s="159">
        <v>1</v>
      </c>
      <c r="C6" s="45"/>
      <c r="D6" s="94"/>
      <c r="E6" s="95"/>
      <c r="F6" s="96"/>
      <c r="G6" s="85">
        <f>'F13_1-2'!Q20</f>
        <v>5</v>
      </c>
      <c r="H6" s="86" t="s">
        <v>22</v>
      </c>
      <c r="I6" s="55">
        <f>'F13_1-2'!R20</f>
        <v>2</v>
      </c>
      <c r="J6" s="85">
        <f>SUM('F13_3-1'!R20)</f>
        <v>5</v>
      </c>
      <c r="K6" s="86" t="s">
        <v>22</v>
      </c>
      <c r="L6" s="55">
        <f>SUM('F13_3-1'!Q20)</f>
        <v>2</v>
      </c>
      <c r="M6" s="80"/>
      <c r="N6" s="59"/>
      <c r="O6" s="74"/>
      <c r="P6" s="60"/>
      <c r="Q6" s="59"/>
      <c r="R6" s="61"/>
      <c r="S6" s="58">
        <f>G6+J6</f>
        <v>10</v>
      </c>
      <c r="T6" s="62" t="s">
        <v>22</v>
      </c>
      <c r="U6" s="74">
        <f>I6+L6</f>
        <v>4</v>
      </c>
      <c r="V6" s="162">
        <v>2</v>
      </c>
      <c r="W6" s="165" t="s">
        <v>59</v>
      </c>
      <c r="X6" s="3"/>
      <c r="Y6" s="3"/>
    </row>
    <row r="7" spans="1:25" ht="19.5" customHeight="1">
      <c r="A7" s="3"/>
      <c r="B7" s="160"/>
      <c r="C7" s="46" t="s">
        <v>75</v>
      </c>
      <c r="D7" s="97"/>
      <c r="E7" s="98"/>
      <c r="F7" s="99"/>
      <c r="G7" s="88">
        <f>'F13_1-2'!O20</f>
        <v>10</v>
      </c>
      <c r="H7" s="89" t="s">
        <v>22</v>
      </c>
      <c r="I7" s="56">
        <f>'F13_1-2'!P20</f>
        <v>5</v>
      </c>
      <c r="J7" s="88">
        <f>SUM('F13_3-1'!P20)</f>
        <v>10</v>
      </c>
      <c r="K7" s="89" t="s">
        <v>22</v>
      </c>
      <c r="L7" s="56">
        <f>SUM('F13_3-1'!O20)</f>
        <v>4</v>
      </c>
      <c r="M7" s="76"/>
      <c r="N7" s="63"/>
      <c r="O7" s="66"/>
      <c r="P7" s="64">
        <f>G7+J7</f>
        <v>20</v>
      </c>
      <c r="Q7" s="65" t="s">
        <v>22</v>
      </c>
      <c r="R7" s="66">
        <f>I7+L7</f>
        <v>9</v>
      </c>
      <c r="S7" s="67"/>
      <c r="T7" s="68"/>
      <c r="U7" s="110"/>
      <c r="V7" s="163"/>
      <c r="W7" s="166"/>
      <c r="X7" s="3"/>
      <c r="Y7" s="3"/>
    </row>
    <row r="8" spans="1:25" ht="19.5" customHeight="1" thickBot="1">
      <c r="A8" s="3"/>
      <c r="B8" s="161"/>
      <c r="C8" s="47"/>
      <c r="D8" s="100"/>
      <c r="E8" s="101"/>
      <c r="F8" s="102"/>
      <c r="G8" s="91">
        <f>'F13_1-2'!M20</f>
        <v>280</v>
      </c>
      <c r="H8" s="92" t="s">
        <v>22</v>
      </c>
      <c r="I8" s="57">
        <f>'F13_1-2'!N20</f>
        <v>253</v>
      </c>
      <c r="J8" s="91">
        <f>SUM('F13_3-1'!N20)</f>
        <v>261</v>
      </c>
      <c r="K8" s="92" t="s">
        <v>22</v>
      </c>
      <c r="L8" s="57">
        <f>SUM('F13_3-1'!M20)</f>
        <v>219</v>
      </c>
      <c r="M8" s="81">
        <f>G8+J8</f>
        <v>541</v>
      </c>
      <c r="N8" s="75" t="s">
        <v>22</v>
      </c>
      <c r="O8" s="103">
        <f>I8+L8</f>
        <v>472</v>
      </c>
      <c r="P8" s="69"/>
      <c r="Q8" s="70"/>
      <c r="R8" s="71"/>
      <c r="S8" s="72"/>
      <c r="T8" s="73"/>
      <c r="U8" s="111"/>
      <c r="V8" s="164"/>
      <c r="W8" s="167"/>
      <c r="X8" s="3"/>
      <c r="Y8" s="3"/>
    </row>
    <row r="9" spans="1:25" ht="19.5" customHeight="1">
      <c r="A9" s="3"/>
      <c r="B9" s="159">
        <v>2</v>
      </c>
      <c r="C9" s="45"/>
      <c r="D9" s="104">
        <f>I6</f>
        <v>2</v>
      </c>
      <c r="E9" s="86" t="s">
        <v>22</v>
      </c>
      <c r="F9" s="87">
        <f>G6</f>
        <v>5</v>
      </c>
      <c r="G9" s="105"/>
      <c r="H9" s="95"/>
      <c r="I9" s="96"/>
      <c r="J9" s="85">
        <f>'F13_2-3'!Q20</f>
        <v>3</v>
      </c>
      <c r="K9" s="86" t="s">
        <v>22</v>
      </c>
      <c r="L9" s="55">
        <f>'F13_2-3'!R20</f>
        <v>4</v>
      </c>
      <c r="M9" s="80"/>
      <c r="N9" s="59"/>
      <c r="O9" s="74"/>
      <c r="P9" s="60"/>
      <c r="Q9" s="59"/>
      <c r="R9" s="61"/>
      <c r="S9" s="58">
        <f>D9+J9</f>
        <v>5</v>
      </c>
      <c r="T9" s="62" t="s">
        <v>22</v>
      </c>
      <c r="U9" s="74">
        <f>F9+L9</f>
        <v>9</v>
      </c>
      <c r="V9" s="162">
        <v>0</v>
      </c>
      <c r="W9" s="165" t="s">
        <v>61</v>
      </c>
      <c r="X9" s="3"/>
      <c r="Y9" s="3"/>
    </row>
    <row r="10" spans="1:25" ht="19.5" customHeight="1">
      <c r="A10" s="3"/>
      <c r="B10" s="160"/>
      <c r="C10" s="46" t="s">
        <v>78</v>
      </c>
      <c r="D10" s="106">
        <f>I7</f>
        <v>5</v>
      </c>
      <c r="E10" s="89" t="s">
        <v>22</v>
      </c>
      <c r="F10" s="90">
        <f>G7</f>
        <v>10</v>
      </c>
      <c r="G10" s="107"/>
      <c r="H10" s="98"/>
      <c r="I10" s="99"/>
      <c r="J10" s="88">
        <f>'F13_2-3'!O20</f>
        <v>6</v>
      </c>
      <c r="K10" s="89" t="s">
        <v>22</v>
      </c>
      <c r="L10" s="56">
        <f>'F13_2-3'!P20</f>
        <v>8</v>
      </c>
      <c r="M10" s="76"/>
      <c r="N10" s="63"/>
      <c r="O10" s="66"/>
      <c r="P10" s="64">
        <f>D10+J10</f>
        <v>11</v>
      </c>
      <c r="Q10" s="65" t="s">
        <v>22</v>
      </c>
      <c r="R10" s="66">
        <f>F10+L10</f>
        <v>18</v>
      </c>
      <c r="S10" s="67"/>
      <c r="T10" s="68"/>
      <c r="U10" s="110"/>
      <c r="V10" s="163"/>
      <c r="W10" s="166"/>
      <c r="X10" s="3"/>
      <c r="Y10" s="3"/>
    </row>
    <row r="11" spans="1:28" ht="19.5" customHeight="1" thickBot="1">
      <c r="A11" s="3"/>
      <c r="B11" s="161"/>
      <c r="C11" s="47"/>
      <c r="D11" s="108">
        <f>I8</f>
        <v>253</v>
      </c>
      <c r="E11" s="92" t="s">
        <v>22</v>
      </c>
      <c r="F11" s="93">
        <f>G8</f>
        <v>280</v>
      </c>
      <c r="G11" s="109"/>
      <c r="H11" s="101"/>
      <c r="I11" s="102"/>
      <c r="J11" s="91">
        <f>'F13_2-3'!M20</f>
        <v>239</v>
      </c>
      <c r="K11" s="92" t="s">
        <v>22</v>
      </c>
      <c r="L11" s="57">
        <f>'F13_2-3'!N20</f>
        <v>237</v>
      </c>
      <c r="M11" s="81">
        <f>D11+J11</f>
        <v>492</v>
      </c>
      <c r="N11" s="75" t="s">
        <v>22</v>
      </c>
      <c r="O11" s="103">
        <f>F11+L11</f>
        <v>517</v>
      </c>
      <c r="P11" s="69"/>
      <c r="Q11" s="70"/>
      <c r="R11" s="71"/>
      <c r="S11" s="72"/>
      <c r="T11" s="73"/>
      <c r="U11" s="111"/>
      <c r="V11" s="164"/>
      <c r="W11" s="167"/>
      <c r="X11" s="3"/>
      <c r="Y11" s="3"/>
      <c r="AA11" s="49"/>
      <c r="AB11" s="49"/>
    </row>
    <row r="12" spans="1:28" ht="19.5" customHeight="1">
      <c r="A12" s="3"/>
      <c r="B12" s="159">
        <v>3</v>
      </c>
      <c r="C12" s="45"/>
      <c r="D12" s="104">
        <f>L6</f>
        <v>2</v>
      </c>
      <c r="E12" s="86" t="s">
        <v>22</v>
      </c>
      <c r="F12" s="55">
        <f>J6</f>
        <v>5</v>
      </c>
      <c r="G12" s="85">
        <f>L9</f>
        <v>4</v>
      </c>
      <c r="H12" s="86" t="s">
        <v>22</v>
      </c>
      <c r="I12" s="87">
        <f>J9</f>
        <v>3</v>
      </c>
      <c r="J12" s="105"/>
      <c r="K12" s="95"/>
      <c r="L12" s="96"/>
      <c r="M12" s="80"/>
      <c r="N12" s="59"/>
      <c r="O12" s="74"/>
      <c r="P12" s="60"/>
      <c r="Q12" s="59"/>
      <c r="R12" s="61"/>
      <c r="S12" s="58">
        <f>D12+G12</f>
        <v>6</v>
      </c>
      <c r="T12" s="62" t="s">
        <v>22</v>
      </c>
      <c r="U12" s="74">
        <f>F12+I12</f>
        <v>8</v>
      </c>
      <c r="V12" s="162">
        <v>1</v>
      </c>
      <c r="W12" s="168" t="s">
        <v>60</v>
      </c>
      <c r="X12" s="3"/>
      <c r="Y12" s="48"/>
      <c r="AA12" s="49"/>
      <c r="AB12" s="49"/>
    </row>
    <row r="13" spans="1:28" ht="19.5" customHeight="1">
      <c r="A13" s="3"/>
      <c r="B13" s="160"/>
      <c r="C13" s="46" t="s">
        <v>80</v>
      </c>
      <c r="D13" s="106">
        <f>L7</f>
        <v>4</v>
      </c>
      <c r="E13" s="89" t="s">
        <v>22</v>
      </c>
      <c r="F13" s="56">
        <f>J7</f>
        <v>10</v>
      </c>
      <c r="G13" s="88">
        <f>L10</f>
        <v>8</v>
      </c>
      <c r="H13" s="89" t="s">
        <v>22</v>
      </c>
      <c r="I13" s="90">
        <f>J10</f>
        <v>6</v>
      </c>
      <c r="J13" s="107"/>
      <c r="K13" s="98"/>
      <c r="L13" s="99"/>
      <c r="M13" s="76"/>
      <c r="N13" s="63"/>
      <c r="O13" s="66"/>
      <c r="P13" s="64">
        <f>D13+G13</f>
        <v>12</v>
      </c>
      <c r="Q13" s="65" t="s">
        <v>22</v>
      </c>
      <c r="R13" s="66">
        <f>F13+I13</f>
        <v>16</v>
      </c>
      <c r="S13" s="67"/>
      <c r="T13" s="68"/>
      <c r="U13" s="110"/>
      <c r="V13" s="163"/>
      <c r="W13" s="169"/>
      <c r="X13" s="3"/>
      <c r="Y13" s="48"/>
      <c r="AA13" s="49"/>
      <c r="AB13" s="49"/>
    </row>
    <row r="14" spans="1:28" ht="19.5" customHeight="1" thickBot="1">
      <c r="A14" s="3"/>
      <c r="B14" s="161"/>
      <c r="C14" s="47"/>
      <c r="D14" s="108">
        <f>L8</f>
        <v>219</v>
      </c>
      <c r="E14" s="92" t="s">
        <v>22</v>
      </c>
      <c r="F14" s="57">
        <f>J8</f>
        <v>261</v>
      </c>
      <c r="G14" s="91">
        <f>L11</f>
        <v>237</v>
      </c>
      <c r="H14" s="92" t="s">
        <v>22</v>
      </c>
      <c r="I14" s="93">
        <f>J11</f>
        <v>239</v>
      </c>
      <c r="J14" s="107"/>
      <c r="K14" s="98"/>
      <c r="L14" s="99"/>
      <c r="M14" s="81">
        <f>D14+G14</f>
        <v>456</v>
      </c>
      <c r="N14" s="75" t="s">
        <v>22</v>
      </c>
      <c r="O14" s="103">
        <f>F14+I14</f>
        <v>500</v>
      </c>
      <c r="P14" s="69"/>
      <c r="Q14" s="70"/>
      <c r="R14" s="71"/>
      <c r="S14" s="72"/>
      <c r="T14" s="73"/>
      <c r="U14" s="111"/>
      <c r="V14" s="164"/>
      <c r="W14" s="170"/>
      <c r="X14" s="3"/>
      <c r="Y14" s="48"/>
      <c r="AA14" s="49"/>
      <c r="AB14" s="49"/>
    </row>
    <row r="15" spans="1:30" ht="12.75">
      <c r="A15" s="3"/>
      <c r="C15" s="3"/>
      <c r="D15" s="171" t="s">
        <v>25</v>
      </c>
      <c r="E15" s="172"/>
      <c r="F15" s="173"/>
      <c r="G15" s="174" t="s">
        <v>26</v>
      </c>
      <c r="H15" s="175"/>
      <c r="I15" s="176"/>
      <c r="J15" s="174" t="s">
        <v>27</v>
      </c>
      <c r="K15" s="175"/>
      <c r="L15" s="176"/>
      <c r="M15" s="138">
        <f>SUM(M6:M14)</f>
        <v>1489</v>
      </c>
      <c r="N15" s="138"/>
      <c r="O15" s="139">
        <f>SUM(O6:O14)</f>
        <v>1489</v>
      </c>
      <c r="P15" s="138">
        <f>SUM(P6:P14)</f>
        <v>43</v>
      </c>
      <c r="Q15" s="138"/>
      <c r="R15" s="139">
        <f>SUM(R6:R14)</f>
        <v>43</v>
      </c>
      <c r="S15" s="138">
        <f>SUM(S6:S14)</f>
        <v>21</v>
      </c>
      <c r="T15" s="138"/>
      <c r="U15" s="139">
        <f>SUM(U6:U14)</f>
        <v>21</v>
      </c>
      <c r="V15" s="3"/>
      <c r="W15" s="3"/>
      <c r="X15" s="3"/>
      <c r="Y15" s="3"/>
      <c r="AA15" s="49"/>
      <c r="AB15" s="49"/>
      <c r="AC15" s="49"/>
      <c r="AD15" s="49"/>
    </row>
    <row r="16" spans="1:30" ht="12.75">
      <c r="A16" s="3"/>
      <c r="C16" s="3" t="s">
        <v>28</v>
      </c>
      <c r="D16" s="177" t="s">
        <v>42</v>
      </c>
      <c r="E16" s="178"/>
      <c r="F16" s="179"/>
      <c r="G16" s="177" t="s">
        <v>45</v>
      </c>
      <c r="H16" s="178"/>
      <c r="I16" s="179"/>
      <c r="J16" s="177" t="s">
        <v>43</v>
      </c>
      <c r="K16" s="178"/>
      <c r="L16" s="1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28"/>
      <c r="Y16" s="3"/>
      <c r="AC16" s="49"/>
      <c r="AD16" s="49"/>
    </row>
    <row r="17" spans="1:30" ht="12.75">
      <c r="A17" s="3"/>
      <c r="C17" s="3"/>
      <c r="D17" s="180" t="s">
        <v>29</v>
      </c>
      <c r="E17" s="181"/>
      <c r="F17" s="182"/>
      <c r="G17" s="180" t="s">
        <v>46</v>
      </c>
      <c r="H17" s="181"/>
      <c r="I17" s="182"/>
      <c r="J17" s="180" t="s">
        <v>44</v>
      </c>
      <c r="K17" s="181"/>
      <c r="L17" s="182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28"/>
      <c r="Y17" s="3"/>
      <c r="AC17" s="49"/>
      <c r="AD17" s="49"/>
    </row>
    <row r="18" spans="1:30" ht="12.75">
      <c r="A18" s="3"/>
      <c r="C18" s="28"/>
      <c r="D18" s="83"/>
      <c r="E18" s="83"/>
      <c r="F18" s="83"/>
      <c r="G18" s="83"/>
      <c r="H18" s="83"/>
      <c r="I18" s="83"/>
      <c r="J18" s="82"/>
      <c r="K18" s="82"/>
      <c r="L18" s="82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28"/>
      <c r="Y18" s="3"/>
      <c r="AC18" s="49"/>
      <c r="AD18" s="49"/>
    </row>
    <row r="19" spans="1:30" ht="12.75">
      <c r="A19" s="3"/>
      <c r="C19" s="28"/>
      <c r="D19" s="82"/>
      <c r="E19" s="82"/>
      <c r="F19" s="82"/>
      <c r="G19" s="82"/>
      <c r="H19" s="82"/>
      <c r="I19" s="82"/>
      <c r="J19" s="82"/>
      <c r="K19" s="82"/>
      <c r="L19" s="82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28"/>
      <c r="Y19" s="3"/>
      <c r="AC19" s="49"/>
      <c r="AD19" s="49"/>
    </row>
    <row r="20" spans="1:30" ht="12.75">
      <c r="A20" s="3"/>
      <c r="C20" s="28"/>
      <c r="D20" s="82"/>
      <c r="E20" s="82"/>
      <c r="F20" s="82"/>
      <c r="G20" s="82"/>
      <c r="H20" s="82"/>
      <c r="I20" s="82"/>
      <c r="J20" s="82"/>
      <c r="K20" s="82"/>
      <c r="L20" s="8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"/>
      <c r="Y20" s="3"/>
      <c r="AD20" s="49"/>
    </row>
    <row r="21" spans="1:30" ht="12.75">
      <c r="A21" s="3"/>
      <c r="C21" s="3"/>
      <c r="D21" s="82"/>
      <c r="E21" s="82"/>
      <c r="F21" s="82"/>
      <c r="G21" s="82"/>
      <c r="H21" s="82"/>
      <c r="I21" s="82"/>
      <c r="J21" s="82"/>
      <c r="K21" s="82"/>
      <c r="L21" s="82"/>
      <c r="M21" s="28"/>
      <c r="N21" s="28"/>
      <c r="O21" s="28"/>
      <c r="P21" s="28"/>
      <c r="Q21" s="28"/>
      <c r="R21" s="3"/>
      <c r="S21" s="3"/>
      <c r="T21" s="3"/>
      <c r="U21" s="3"/>
      <c r="V21" s="3"/>
      <c r="W21" s="3"/>
      <c r="X21" s="3"/>
      <c r="Y21" s="3"/>
      <c r="AD21" s="49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8"/>
      <c r="S22" s="28"/>
      <c r="T22" s="28"/>
      <c r="U22" s="3"/>
      <c r="V22" s="3"/>
      <c r="W22" s="3"/>
      <c r="X22" s="3"/>
      <c r="Y22" s="3"/>
      <c r="AD22" s="49"/>
    </row>
    <row r="23" spans="12:20" ht="12.75">
      <c r="L23" s="49"/>
      <c r="M23" s="49"/>
      <c r="N23" s="49"/>
      <c r="O23" s="49"/>
      <c r="P23" s="49"/>
      <c r="Q23" s="49"/>
      <c r="R23" s="49"/>
      <c r="S23" s="49"/>
      <c r="T23" s="49"/>
    </row>
    <row r="24" spans="28:29" ht="12.75">
      <c r="AB24" s="49"/>
      <c r="AC24" s="49"/>
    </row>
  </sheetData>
  <sheetProtection/>
  <mergeCells count="25">
    <mergeCell ref="D16:F16"/>
    <mergeCell ref="G16:I16"/>
    <mergeCell ref="J16:L16"/>
    <mergeCell ref="D17:F17"/>
    <mergeCell ref="G17:I17"/>
    <mergeCell ref="J17:L17"/>
    <mergeCell ref="B12:B14"/>
    <mergeCell ref="V12:V14"/>
    <mergeCell ref="W12:W14"/>
    <mergeCell ref="D15:F15"/>
    <mergeCell ref="G15:I15"/>
    <mergeCell ref="J15:L15"/>
    <mergeCell ref="B6:B8"/>
    <mergeCell ref="V6:V8"/>
    <mergeCell ref="W6:W8"/>
    <mergeCell ref="B9:B11"/>
    <mergeCell ref="V9:V11"/>
    <mergeCell ref="W9:W11"/>
    <mergeCell ref="L3:W3"/>
    <mergeCell ref="D5:F5"/>
    <mergeCell ref="G5:I5"/>
    <mergeCell ref="J5:L5"/>
    <mergeCell ref="M5:O5"/>
    <mergeCell ref="P5:R5"/>
    <mergeCell ref="S5:U5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C21" sqref="C21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9.5" customHeight="1" thickBot="1">
      <c r="A7" s="31" t="s">
        <v>1</v>
      </c>
      <c r="B7" s="32"/>
      <c r="C7" s="33" t="s">
        <v>72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79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78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86" t="s">
        <v>50</v>
      </c>
      <c r="Q10" s="187"/>
      <c r="R10" s="187"/>
      <c r="S10" s="188"/>
    </row>
    <row r="11" spans="1:19" ht="24.75" customHeight="1">
      <c r="A11" s="14"/>
      <c r="B11" s="2" t="s">
        <v>6</v>
      </c>
      <c r="C11" s="2" t="s">
        <v>7</v>
      </c>
      <c r="D11" s="189" t="s">
        <v>8</v>
      </c>
      <c r="E11" s="190"/>
      <c r="F11" s="190"/>
      <c r="G11" s="190"/>
      <c r="H11" s="190"/>
      <c r="I11" s="190"/>
      <c r="J11" s="190"/>
      <c r="K11" s="190"/>
      <c r="L11" s="191"/>
      <c r="M11" s="192" t="s">
        <v>19</v>
      </c>
      <c r="N11" s="193"/>
      <c r="O11" s="192" t="s">
        <v>20</v>
      </c>
      <c r="P11" s="193"/>
      <c r="Q11" s="192" t="s">
        <v>21</v>
      </c>
      <c r="R11" s="193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7"/>
      <c r="C13" s="117" t="s">
        <v>153</v>
      </c>
      <c r="D13" s="118">
        <v>0</v>
      </c>
      <c r="E13" s="119" t="s">
        <v>22</v>
      </c>
      <c r="F13" s="120">
        <v>21</v>
      </c>
      <c r="G13" s="118">
        <v>0</v>
      </c>
      <c r="H13" s="119" t="s">
        <v>22</v>
      </c>
      <c r="I13" s="120">
        <v>21</v>
      </c>
      <c r="J13" s="118"/>
      <c r="K13" s="119" t="s">
        <v>22</v>
      </c>
      <c r="L13" s="120"/>
      <c r="M13" s="121">
        <f aca="true" t="shared" si="0" ref="M13:M19">D13+G13+J13</f>
        <v>0</v>
      </c>
      <c r="N13" s="122">
        <f aca="true" t="shared" si="1" ref="N13:N19">F13+I13+L13</f>
        <v>42</v>
      </c>
      <c r="O13" s="123">
        <f aca="true" t="shared" si="2" ref="O13:O18">IF(D13&gt;F13,1,0)+IF(G13&gt;I13,1,0)+IF(J13&gt;L13,1,0)</f>
        <v>0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 t="s">
        <v>129</v>
      </c>
    </row>
    <row r="14" spans="1:19" ht="30" customHeight="1">
      <c r="A14" s="50" t="s">
        <v>35</v>
      </c>
      <c r="B14" s="117" t="s">
        <v>146</v>
      </c>
      <c r="C14" s="117" t="s">
        <v>152</v>
      </c>
      <c r="D14" s="127">
        <v>13</v>
      </c>
      <c r="E14" s="128" t="s">
        <v>22</v>
      </c>
      <c r="F14" s="129">
        <v>21</v>
      </c>
      <c r="G14" s="127">
        <v>21</v>
      </c>
      <c r="H14" s="128" t="s">
        <v>22</v>
      </c>
      <c r="I14" s="129">
        <v>16</v>
      </c>
      <c r="J14" s="127">
        <v>21</v>
      </c>
      <c r="K14" s="128" t="s">
        <v>22</v>
      </c>
      <c r="L14" s="129">
        <v>18</v>
      </c>
      <c r="M14" s="121">
        <f t="shared" si="0"/>
        <v>55</v>
      </c>
      <c r="N14" s="122">
        <f t="shared" si="1"/>
        <v>55</v>
      </c>
      <c r="O14" s="123">
        <f t="shared" si="2"/>
        <v>2</v>
      </c>
      <c r="P14" s="124">
        <f t="shared" si="3"/>
        <v>1</v>
      </c>
      <c r="Q14" s="130">
        <f aca="true" t="shared" si="4" ref="Q14:R19">IF(O14=2,1,0)</f>
        <v>1</v>
      </c>
      <c r="R14" s="126">
        <f t="shared" si="4"/>
        <v>0</v>
      </c>
      <c r="S14" s="21" t="s">
        <v>129</v>
      </c>
    </row>
    <row r="15" spans="1:19" ht="30" customHeight="1">
      <c r="A15" s="50" t="s">
        <v>34</v>
      </c>
      <c r="B15" s="117" t="s">
        <v>220</v>
      </c>
      <c r="C15" s="117" t="s">
        <v>151</v>
      </c>
      <c r="D15" s="127">
        <v>12</v>
      </c>
      <c r="E15" s="128" t="s">
        <v>22</v>
      </c>
      <c r="F15" s="129">
        <v>21</v>
      </c>
      <c r="G15" s="127">
        <v>16</v>
      </c>
      <c r="H15" s="128" t="s">
        <v>22</v>
      </c>
      <c r="I15" s="129">
        <v>21</v>
      </c>
      <c r="J15" s="127"/>
      <c r="K15" s="128" t="s">
        <v>22</v>
      </c>
      <c r="L15" s="129"/>
      <c r="M15" s="121">
        <f t="shared" si="0"/>
        <v>28</v>
      </c>
      <c r="N15" s="122">
        <f t="shared" si="1"/>
        <v>42</v>
      </c>
      <c r="O15" s="123">
        <f>IF(D15&gt;F15,1,0)+IF(G15&gt;I15,1,0)+IF(J15&gt;L15,1,0)</f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 t="s">
        <v>129</v>
      </c>
    </row>
    <row r="16" spans="1:19" ht="30" customHeight="1">
      <c r="A16" s="50" t="s">
        <v>37</v>
      </c>
      <c r="B16" s="131" t="s">
        <v>106</v>
      </c>
      <c r="C16" s="131" t="s">
        <v>150</v>
      </c>
      <c r="D16" s="127">
        <v>19</v>
      </c>
      <c r="E16" s="128" t="s">
        <v>22</v>
      </c>
      <c r="F16" s="129">
        <v>21</v>
      </c>
      <c r="G16" s="127">
        <v>16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 t="shared" si="0"/>
        <v>35</v>
      </c>
      <c r="N16" s="122">
        <f t="shared" si="1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 t="s">
        <v>129</v>
      </c>
    </row>
    <row r="17" spans="1:19" ht="30" customHeight="1">
      <c r="A17" s="50" t="s">
        <v>38</v>
      </c>
      <c r="B17" s="131" t="s">
        <v>105</v>
      </c>
      <c r="C17" s="131" t="s">
        <v>149</v>
      </c>
      <c r="D17" s="127">
        <v>14</v>
      </c>
      <c r="E17" s="128" t="s">
        <v>22</v>
      </c>
      <c r="F17" s="129">
        <v>21</v>
      </c>
      <c r="G17" s="127">
        <v>13</v>
      </c>
      <c r="H17" s="128" t="s">
        <v>22</v>
      </c>
      <c r="I17" s="129">
        <v>21</v>
      </c>
      <c r="J17" s="127"/>
      <c r="K17" s="128" t="s">
        <v>22</v>
      </c>
      <c r="L17" s="129"/>
      <c r="M17" s="121">
        <f t="shared" si="0"/>
        <v>27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 t="s">
        <v>129</v>
      </c>
    </row>
    <row r="18" spans="1:19" ht="30" customHeight="1">
      <c r="A18" s="50" t="s">
        <v>39</v>
      </c>
      <c r="B18" s="131" t="s">
        <v>221</v>
      </c>
      <c r="C18" s="131" t="s">
        <v>148</v>
      </c>
      <c r="D18" s="127">
        <v>12</v>
      </c>
      <c r="E18" s="128" t="s">
        <v>22</v>
      </c>
      <c r="F18" s="129">
        <v>21</v>
      </c>
      <c r="G18" s="127">
        <v>9</v>
      </c>
      <c r="H18" s="128" t="s">
        <v>22</v>
      </c>
      <c r="I18" s="129">
        <v>21</v>
      </c>
      <c r="J18" s="127"/>
      <c r="K18" s="128" t="s">
        <v>22</v>
      </c>
      <c r="L18" s="129"/>
      <c r="M18" s="121">
        <f t="shared" si="0"/>
        <v>21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 t="s">
        <v>129</v>
      </c>
    </row>
    <row r="19" spans="1:19" ht="30" customHeight="1" thickBot="1">
      <c r="A19" s="50" t="s">
        <v>40</v>
      </c>
      <c r="B19" s="131" t="s">
        <v>103</v>
      </c>
      <c r="C19" s="131" t="s">
        <v>147</v>
      </c>
      <c r="D19" s="127">
        <v>13</v>
      </c>
      <c r="E19" s="128" t="s">
        <v>22</v>
      </c>
      <c r="F19" s="129">
        <v>21</v>
      </c>
      <c r="G19" s="127">
        <v>17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30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 t="s">
        <v>129</v>
      </c>
    </row>
    <row r="20" spans="1:19" ht="34.5" customHeight="1" thickBot="1">
      <c r="A20" s="115" t="s">
        <v>10</v>
      </c>
      <c r="B20" s="183" t="str">
        <f>IF(Q20&gt;R20,C8,IF(R20&gt;Q20,C9,"remíza"))</f>
        <v>VÝBĚR PRAHY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33">
        <f aca="true" t="shared" si="5" ref="M20:R20">SUM(M11:M19)</f>
        <v>196</v>
      </c>
      <c r="N20" s="134">
        <f t="shared" si="5"/>
        <v>307</v>
      </c>
      <c r="O20" s="135">
        <f t="shared" si="5"/>
        <v>2</v>
      </c>
      <c r="P20" s="136">
        <f t="shared" si="5"/>
        <v>13</v>
      </c>
      <c r="Q20" s="135">
        <f t="shared" si="5"/>
        <v>1</v>
      </c>
      <c r="R20" s="137">
        <f t="shared" si="5"/>
        <v>6</v>
      </c>
      <c r="S20" s="1" t="s">
        <v>184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J15" sqref="J15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9.5" customHeight="1" thickBot="1">
      <c r="A7" s="31" t="s">
        <v>1</v>
      </c>
      <c r="B7" s="32"/>
      <c r="C7" s="33" t="s">
        <v>72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78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68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86" t="s">
        <v>50</v>
      </c>
      <c r="Q10" s="187"/>
      <c r="R10" s="187"/>
      <c r="S10" s="188"/>
    </row>
    <row r="11" spans="1:19" ht="24.75" customHeight="1">
      <c r="A11" s="14"/>
      <c r="B11" s="2" t="s">
        <v>6</v>
      </c>
      <c r="C11" s="2" t="s">
        <v>7</v>
      </c>
      <c r="D11" s="189" t="s">
        <v>8</v>
      </c>
      <c r="E11" s="190"/>
      <c r="F11" s="190"/>
      <c r="G11" s="190"/>
      <c r="H11" s="190"/>
      <c r="I11" s="190"/>
      <c r="J11" s="190"/>
      <c r="K11" s="190"/>
      <c r="L11" s="191"/>
      <c r="M11" s="192" t="s">
        <v>19</v>
      </c>
      <c r="N11" s="193"/>
      <c r="O11" s="192" t="s">
        <v>20</v>
      </c>
      <c r="P11" s="193"/>
      <c r="Q11" s="192" t="s">
        <v>21</v>
      </c>
      <c r="R11" s="193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7" t="s">
        <v>182</v>
      </c>
      <c r="C13" s="117" t="s">
        <v>174</v>
      </c>
      <c r="D13" s="118">
        <v>21</v>
      </c>
      <c r="E13" s="119" t="s">
        <v>22</v>
      </c>
      <c r="F13" s="120">
        <v>13</v>
      </c>
      <c r="G13" s="118">
        <v>21</v>
      </c>
      <c r="H13" s="119" t="s">
        <v>22</v>
      </c>
      <c r="I13" s="120">
        <v>7</v>
      </c>
      <c r="J13" s="118">
        <v>0</v>
      </c>
      <c r="K13" s="119" t="s">
        <v>22</v>
      </c>
      <c r="L13" s="120">
        <v>0</v>
      </c>
      <c r="M13" s="121">
        <f aca="true" t="shared" si="0" ref="M13:M19">D13+G13+J13</f>
        <v>42</v>
      </c>
      <c r="N13" s="122">
        <f aca="true" t="shared" si="1" ref="N13:N19">F13+I13+L13</f>
        <v>20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 t="s">
        <v>130</v>
      </c>
    </row>
    <row r="14" spans="1:19" ht="30" customHeight="1">
      <c r="A14" s="50" t="s">
        <v>35</v>
      </c>
      <c r="B14" s="117" t="s">
        <v>181</v>
      </c>
      <c r="C14" s="117" t="s">
        <v>173</v>
      </c>
      <c r="D14" s="127">
        <v>21</v>
      </c>
      <c r="E14" s="128" t="s">
        <v>22</v>
      </c>
      <c r="F14" s="129">
        <v>9</v>
      </c>
      <c r="G14" s="127">
        <v>21</v>
      </c>
      <c r="H14" s="128" t="s">
        <v>22</v>
      </c>
      <c r="I14" s="129">
        <v>15</v>
      </c>
      <c r="J14" s="127">
        <v>0</v>
      </c>
      <c r="K14" s="128" t="s">
        <v>22</v>
      </c>
      <c r="L14" s="129">
        <v>0</v>
      </c>
      <c r="M14" s="121">
        <f t="shared" si="0"/>
        <v>42</v>
      </c>
      <c r="N14" s="122">
        <f t="shared" si="1"/>
        <v>24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 t="s">
        <v>130</v>
      </c>
    </row>
    <row r="15" spans="1:19" ht="30" customHeight="1">
      <c r="A15" s="50" t="s">
        <v>34</v>
      </c>
      <c r="B15" s="117" t="s">
        <v>180</v>
      </c>
      <c r="C15" s="117" t="s">
        <v>172</v>
      </c>
      <c r="D15" s="127">
        <v>16</v>
      </c>
      <c r="E15" s="128" t="s">
        <v>22</v>
      </c>
      <c r="F15" s="129">
        <v>21</v>
      </c>
      <c r="G15" s="127">
        <v>16</v>
      </c>
      <c r="H15" s="128" t="s">
        <v>22</v>
      </c>
      <c r="I15" s="129">
        <v>21</v>
      </c>
      <c r="J15" s="127"/>
      <c r="K15" s="128" t="s">
        <v>22</v>
      </c>
      <c r="L15" s="129"/>
      <c r="M15" s="121">
        <f t="shared" si="0"/>
        <v>32</v>
      </c>
      <c r="N15" s="122">
        <f t="shared" si="1"/>
        <v>42</v>
      </c>
      <c r="O15" s="123">
        <f>IF(D15&gt;F15,1,0)+IF(G15&gt;I15,1,0)+IF(J15&gt;L15,1,0)</f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 t="s">
        <v>130</v>
      </c>
    </row>
    <row r="16" spans="1:19" ht="30" customHeight="1">
      <c r="A16" s="50" t="s">
        <v>37</v>
      </c>
      <c r="B16" s="131" t="s">
        <v>179</v>
      </c>
      <c r="C16" s="131" t="s">
        <v>100</v>
      </c>
      <c r="D16" s="127">
        <v>21</v>
      </c>
      <c r="E16" s="128" t="s">
        <v>22</v>
      </c>
      <c r="F16" s="129">
        <v>8</v>
      </c>
      <c r="G16" s="127">
        <v>19</v>
      </c>
      <c r="H16" s="128" t="s">
        <v>22</v>
      </c>
      <c r="I16" s="129">
        <v>21</v>
      </c>
      <c r="J16" s="127">
        <v>21</v>
      </c>
      <c r="K16" s="128" t="s">
        <v>22</v>
      </c>
      <c r="L16" s="129">
        <v>18</v>
      </c>
      <c r="M16" s="121">
        <f t="shared" si="0"/>
        <v>61</v>
      </c>
      <c r="N16" s="122">
        <f t="shared" si="1"/>
        <v>47</v>
      </c>
      <c r="O16" s="123">
        <f>IF(D16&gt;F16,1,0)+IF(G16&gt;I16,1,0)+IF(J16&gt;L16,1,0)</f>
        <v>2</v>
      </c>
      <c r="P16" s="124">
        <f>IF(D16&lt;F16,1,0)+IF(G16&lt;I16,1,0)+IF(J16&lt;L16,1,0)</f>
        <v>1</v>
      </c>
      <c r="Q16" s="130">
        <f t="shared" si="4"/>
        <v>1</v>
      </c>
      <c r="R16" s="126">
        <f t="shared" si="4"/>
        <v>0</v>
      </c>
      <c r="S16" s="21" t="s">
        <v>130</v>
      </c>
    </row>
    <row r="17" spans="1:19" ht="30" customHeight="1">
      <c r="A17" s="50" t="s">
        <v>38</v>
      </c>
      <c r="B17" s="131" t="s">
        <v>150</v>
      </c>
      <c r="C17" s="131" t="s">
        <v>171</v>
      </c>
      <c r="D17" s="127">
        <v>21</v>
      </c>
      <c r="E17" s="128" t="s">
        <v>22</v>
      </c>
      <c r="F17" s="129">
        <v>7</v>
      </c>
      <c r="G17" s="127">
        <v>21</v>
      </c>
      <c r="H17" s="128" t="s">
        <v>22</v>
      </c>
      <c r="I17" s="129">
        <v>13</v>
      </c>
      <c r="J17" s="127"/>
      <c r="K17" s="128" t="s">
        <v>22</v>
      </c>
      <c r="L17" s="129"/>
      <c r="M17" s="121">
        <f t="shared" si="0"/>
        <v>42</v>
      </c>
      <c r="N17" s="122">
        <f t="shared" si="1"/>
        <v>20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21" t="s">
        <v>130</v>
      </c>
    </row>
    <row r="18" spans="1:19" ht="30" customHeight="1">
      <c r="A18" s="50" t="s">
        <v>39</v>
      </c>
      <c r="B18" s="131" t="s">
        <v>178</v>
      </c>
      <c r="C18" s="131" t="s">
        <v>170</v>
      </c>
      <c r="D18" s="127">
        <v>21</v>
      </c>
      <c r="E18" s="128" t="s">
        <v>22</v>
      </c>
      <c r="F18" s="129">
        <v>15</v>
      </c>
      <c r="G18" s="127">
        <v>21</v>
      </c>
      <c r="H18" s="128" t="s">
        <v>22</v>
      </c>
      <c r="I18" s="129">
        <v>12</v>
      </c>
      <c r="J18" s="127"/>
      <c r="K18" s="128" t="s">
        <v>22</v>
      </c>
      <c r="L18" s="129"/>
      <c r="M18" s="121">
        <f t="shared" si="0"/>
        <v>42</v>
      </c>
      <c r="N18" s="122">
        <f t="shared" si="1"/>
        <v>27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21" t="s">
        <v>130</v>
      </c>
    </row>
    <row r="19" spans="1:19" ht="30" customHeight="1" thickBot="1">
      <c r="A19" s="50" t="s">
        <v>40</v>
      </c>
      <c r="B19" s="131" t="s">
        <v>147</v>
      </c>
      <c r="C19" s="131" t="s">
        <v>98</v>
      </c>
      <c r="D19" s="127">
        <v>21</v>
      </c>
      <c r="E19" s="128" t="s">
        <v>22</v>
      </c>
      <c r="F19" s="129">
        <v>13</v>
      </c>
      <c r="G19" s="127">
        <v>21</v>
      </c>
      <c r="H19" s="128" t="s">
        <v>22</v>
      </c>
      <c r="I19" s="129">
        <v>8</v>
      </c>
      <c r="J19" s="127">
        <v>0</v>
      </c>
      <c r="K19" s="128" t="s">
        <v>22</v>
      </c>
      <c r="L19" s="129">
        <v>0</v>
      </c>
      <c r="M19" s="121">
        <f t="shared" si="0"/>
        <v>42</v>
      </c>
      <c r="N19" s="122">
        <f t="shared" si="1"/>
        <v>21</v>
      </c>
      <c r="O19" s="123">
        <f>IF(D19&gt;F19,1,0)+IF(G19&gt;I19,1,0)+IF(J19&gt;L19,1,0)</f>
        <v>2</v>
      </c>
      <c r="P19" s="124">
        <f>IF(D19&lt;F19,1,0)+IF(G19&lt;I19,1,0)+IF(J19&lt;L19,1,0)</f>
        <v>0</v>
      </c>
      <c r="Q19" s="132">
        <f t="shared" si="4"/>
        <v>1</v>
      </c>
      <c r="R19" s="126">
        <f t="shared" si="4"/>
        <v>0</v>
      </c>
      <c r="S19" s="22" t="s">
        <v>130</v>
      </c>
    </row>
    <row r="20" spans="1:19" ht="34.5" customHeight="1" thickBot="1">
      <c r="A20" s="115" t="s">
        <v>10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33">
        <f aca="true" t="shared" si="5" ref="M20:R20">SUM(M11:M19)</f>
        <v>303</v>
      </c>
      <c r="N20" s="134">
        <f t="shared" si="5"/>
        <v>201</v>
      </c>
      <c r="O20" s="135">
        <f t="shared" si="5"/>
        <v>12</v>
      </c>
      <c r="P20" s="136">
        <f t="shared" si="5"/>
        <v>3</v>
      </c>
      <c r="Q20" s="135">
        <f t="shared" si="5"/>
        <v>6</v>
      </c>
      <c r="R20" s="137">
        <f t="shared" si="5"/>
        <v>1</v>
      </c>
      <c r="S20" s="1" t="s">
        <v>184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D24"/>
  <sheetViews>
    <sheetView zoomScale="80" zoomScaleNormal="80" zoomScalePageLayoutView="0" workbookViewId="0" topLeftCell="B1">
      <selection activeCell="W6" sqref="W6:W8"/>
    </sheetView>
  </sheetViews>
  <sheetFormatPr defaultColWidth="9.00390625" defaultRowHeight="12.75"/>
  <cols>
    <col min="1" max="1" width="2.75390625" style="0" customWidth="1"/>
    <col min="2" max="2" width="4.00390625" style="39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13" t="s">
        <v>47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3"/>
      <c r="Y2" s="3"/>
    </row>
    <row r="3" spans="1:25" ht="23.25">
      <c r="A3" s="3"/>
      <c r="B3" s="40" t="s">
        <v>70</v>
      </c>
      <c r="C3" s="114"/>
      <c r="D3" s="40"/>
      <c r="E3" s="40"/>
      <c r="F3" s="39"/>
      <c r="G3" s="39"/>
      <c r="H3" s="39"/>
      <c r="I3" s="40"/>
      <c r="J3" s="40"/>
      <c r="K3" s="4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9" customFormat="1" ht="30" customHeight="1" thickBot="1" thickTop="1">
      <c r="B5" s="41"/>
      <c r="C5" s="42" t="s">
        <v>48</v>
      </c>
      <c r="D5" s="151">
        <v>1</v>
      </c>
      <c r="E5" s="152"/>
      <c r="F5" s="153"/>
      <c r="G5" s="154">
        <v>2</v>
      </c>
      <c r="H5" s="152"/>
      <c r="I5" s="153"/>
      <c r="J5" s="154">
        <v>3</v>
      </c>
      <c r="K5" s="152"/>
      <c r="L5" s="153"/>
      <c r="M5" s="155" t="s">
        <v>32</v>
      </c>
      <c r="N5" s="156"/>
      <c r="O5" s="157"/>
      <c r="P5" s="156" t="s">
        <v>30</v>
      </c>
      <c r="Q5" s="156"/>
      <c r="R5" s="157"/>
      <c r="S5" s="158" t="s">
        <v>31</v>
      </c>
      <c r="T5" s="156"/>
      <c r="U5" s="157"/>
      <c r="V5" s="43" t="s">
        <v>23</v>
      </c>
      <c r="W5" s="44" t="s">
        <v>24</v>
      </c>
    </row>
    <row r="6" spans="1:25" ht="19.5" customHeight="1">
      <c r="A6" s="3"/>
      <c r="B6" s="159">
        <v>1</v>
      </c>
      <c r="C6" s="45"/>
      <c r="D6" s="94"/>
      <c r="E6" s="95"/>
      <c r="F6" s="96"/>
      <c r="G6" s="85">
        <f>'C_1-2'!Q20</f>
        <v>4</v>
      </c>
      <c r="H6" s="86" t="s">
        <v>22</v>
      </c>
      <c r="I6" s="55">
        <f>'C_1-2'!R20</f>
        <v>3</v>
      </c>
      <c r="J6" s="85">
        <f>'C_3-1'!R20</f>
        <v>6</v>
      </c>
      <c r="K6" s="86" t="s">
        <v>22</v>
      </c>
      <c r="L6" s="55">
        <f>'C_3-1'!Q20</f>
        <v>1</v>
      </c>
      <c r="M6" s="80"/>
      <c r="N6" s="59"/>
      <c r="O6" s="74"/>
      <c r="P6" s="60"/>
      <c r="Q6" s="59"/>
      <c r="R6" s="61"/>
      <c r="S6" s="58">
        <f>G6+J6</f>
        <v>10</v>
      </c>
      <c r="T6" s="62" t="s">
        <v>22</v>
      </c>
      <c r="U6" s="74">
        <f>I6+L6</f>
        <v>4</v>
      </c>
      <c r="V6" s="162">
        <v>2</v>
      </c>
      <c r="W6" s="165" t="s">
        <v>59</v>
      </c>
      <c r="X6" s="3"/>
      <c r="Y6" s="3"/>
    </row>
    <row r="7" spans="1:25" ht="19.5" customHeight="1">
      <c r="A7" s="3"/>
      <c r="B7" s="160"/>
      <c r="C7" s="46" t="s">
        <v>80</v>
      </c>
      <c r="D7" s="97"/>
      <c r="E7" s="98"/>
      <c r="F7" s="99"/>
      <c r="G7" s="88">
        <f>'C_1-2'!O20</f>
        <v>9</v>
      </c>
      <c r="H7" s="89" t="s">
        <v>22</v>
      </c>
      <c r="I7" s="56">
        <f>'C_1-2'!P20</f>
        <v>7</v>
      </c>
      <c r="J7" s="88">
        <f>'C_3-1'!P20</f>
        <v>12</v>
      </c>
      <c r="K7" s="89" t="s">
        <v>22</v>
      </c>
      <c r="L7" s="56">
        <f>'C_3-1'!O20</f>
        <v>2</v>
      </c>
      <c r="M7" s="76"/>
      <c r="N7" s="63"/>
      <c r="O7" s="66"/>
      <c r="P7" s="64">
        <f>G7+J7</f>
        <v>21</v>
      </c>
      <c r="Q7" s="65" t="s">
        <v>22</v>
      </c>
      <c r="R7" s="66">
        <f>I7+L7</f>
        <v>9</v>
      </c>
      <c r="S7" s="67"/>
      <c r="T7" s="68"/>
      <c r="U7" s="110"/>
      <c r="V7" s="163"/>
      <c r="W7" s="166"/>
      <c r="X7" s="3"/>
      <c r="Y7" s="3"/>
    </row>
    <row r="8" spans="1:25" ht="19.5" customHeight="1" thickBot="1">
      <c r="A8" s="3"/>
      <c r="B8" s="161"/>
      <c r="C8" s="47"/>
      <c r="D8" s="100"/>
      <c r="E8" s="101"/>
      <c r="F8" s="102"/>
      <c r="G8" s="91">
        <f>'C_1-2'!M20</f>
        <v>276</v>
      </c>
      <c r="H8" s="92" t="s">
        <v>22</v>
      </c>
      <c r="I8" s="57">
        <f>'C_1-2'!N20</f>
        <v>233</v>
      </c>
      <c r="J8" s="91">
        <f>'C_3-1'!N20</f>
        <v>275</v>
      </c>
      <c r="K8" s="92" t="s">
        <v>22</v>
      </c>
      <c r="L8" s="57">
        <f>'C_3-1'!M20</f>
        <v>163</v>
      </c>
      <c r="M8" s="81">
        <f>G8+J8</f>
        <v>551</v>
      </c>
      <c r="N8" s="75" t="s">
        <v>22</v>
      </c>
      <c r="O8" s="103">
        <f>I8+L8</f>
        <v>396</v>
      </c>
      <c r="P8" s="69"/>
      <c r="Q8" s="70"/>
      <c r="R8" s="71"/>
      <c r="S8" s="72"/>
      <c r="T8" s="73"/>
      <c r="U8" s="111"/>
      <c r="V8" s="164"/>
      <c r="W8" s="167"/>
      <c r="X8" s="3"/>
      <c r="Y8" s="3"/>
    </row>
    <row r="9" spans="1:25" ht="19.5" customHeight="1">
      <c r="A9" s="3"/>
      <c r="B9" s="159">
        <v>2</v>
      </c>
      <c r="C9" s="45"/>
      <c r="D9" s="104">
        <f>I6</f>
        <v>3</v>
      </c>
      <c r="E9" s="86" t="s">
        <v>22</v>
      </c>
      <c r="F9" s="87">
        <f>G6</f>
        <v>4</v>
      </c>
      <c r="G9" s="105"/>
      <c r="H9" s="95"/>
      <c r="I9" s="96"/>
      <c r="J9" s="85">
        <f>'C_2-3'!Q20</f>
        <v>5</v>
      </c>
      <c r="K9" s="86" t="s">
        <v>22</v>
      </c>
      <c r="L9" s="55">
        <f>'C_2-3'!R20</f>
        <v>2</v>
      </c>
      <c r="M9" s="80"/>
      <c r="N9" s="59"/>
      <c r="O9" s="74"/>
      <c r="P9" s="60"/>
      <c r="Q9" s="59"/>
      <c r="R9" s="61"/>
      <c r="S9" s="58">
        <f>D9+J9</f>
        <v>8</v>
      </c>
      <c r="T9" s="62" t="s">
        <v>22</v>
      </c>
      <c r="U9" s="74">
        <f>F9+L9</f>
        <v>6</v>
      </c>
      <c r="V9" s="162">
        <v>1</v>
      </c>
      <c r="W9" s="165" t="s">
        <v>60</v>
      </c>
      <c r="X9" s="3"/>
      <c r="Y9" s="3"/>
    </row>
    <row r="10" spans="1:25" ht="19.5" customHeight="1">
      <c r="A10" s="3"/>
      <c r="B10" s="160"/>
      <c r="C10" s="46" t="s">
        <v>81</v>
      </c>
      <c r="D10" s="106">
        <f>I7</f>
        <v>7</v>
      </c>
      <c r="E10" s="89" t="s">
        <v>22</v>
      </c>
      <c r="F10" s="90">
        <f>G7</f>
        <v>9</v>
      </c>
      <c r="G10" s="107"/>
      <c r="H10" s="98"/>
      <c r="I10" s="99"/>
      <c r="J10" s="88">
        <f>'C_2-3'!O20</f>
        <v>11</v>
      </c>
      <c r="K10" s="89" t="s">
        <v>22</v>
      </c>
      <c r="L10" s="56">
        <f>'C_2-3'!P20</f>
        <v>5</v>
      </c>
      <c r="M10" s="76"/>
      <c r="N10" s="63"/>
      <c r="O10" s="66"/>
      <c r="P10" s="64">
        <f>D10+J10</f>
        <v>18</v>
      </c>
      <c r="Q10" s="65" t="s">
        <v>22</v>
      </c>
      <c r="R10" s="66">
        <f>F10+L10</f>
        <v>14</v>
      </c>
      <c r="S10" s="67"/>
      <c r="T10" s="68"/>
      <c r="U10" s="110"/>
      <c r="V10" s="163"/>
      <c r="W10" s="166"/>
      <c r="X10" s="3"/>
      <c r="Y10" s="3"/>
    </row>
    <row r="11" spans="1:28" ht="19.5" customHeight="1" thickBot="1">
      <c r="A11" s="3"/>
      <c r="B11" s="161"/>
      <c r="C11" s="47"/>
      <c r="D11" s="108">
        <f>I8</f>
        <v>233</v>
      </c>
      <c r="E11" s="92" t="s">
        <v>22</v>
      </c>
      <c r="F11" s="93">
        <f>G8</f>
        <v>276</v>
      </c>
      <c r="G11" s="109"/>
      <c r="H11" s="101"/>
      <c r="I11" s="102"/>
      <c r="J11" s="91">
        <f>'C_2-3'!M20</f>
        <v>292</v>
      </c>
      <c r="K11" s="92" t="s">
        <v>22</v>
      </c>
      <c r="L11" s="57">
        <f>'C_2-3'!N20</f>
        <v>243</v>
      </c>
      <c r="M11" s="81">
        <f>D11+J11</f>
        <v>525</v>
      </c>
      <c r="N11" s="75" t="s">
        <v>22</v>
      </c>
      <c r="O11" s="103">
        <f>F11+L11</f>
        <v>519</v>
      </c>
      <c r="P11" s="69"/>
      <c r="Q11" s="70"/>
      <c r="R11" s="71"/>
      <c r="S11" s="72"/>
      <c r="T11" s="73"/>
      <c r="U11" s="111"/>
      <c r="V11" s="164"/>
      <c r="W11" s="167"/>
      <c r="X11" s="3"/>
      <c r="Y11" s="3"/>
      <c r="AA11" s="49"/>
      <c r="AB11" s="49"/>
    </row>
    <row r="12" spans="1:28" ht="19.5" customHeight="1">
      <c r="A12" s="3"/>
      <c r="B12" s="159">
        <v>3</v>
      </c>
      <c r="C12" s="45"/>
      <c r="D12" s="104">
        <f>L6</f>
        <v>1</v>
      </c>
      <c r="E12" s="86" t="s">
        <v>22</v>
      </c>
      <c r="F12" s="55">
        <f>J6</f>
        <v>6</v>
      </c>
      <c r="G12" s="85">
        <f>L9</f>
        <v>2</v>
      </c>
      <c r="H12" s="86" t="s">
        <v>22</v>
      </c>
      <c r="I12" s="87">
        <f>J9</f>
        <v>5</v>
      </c>
      <c r="J12" s="105"/>
      <c r="K12" s="95"/>
      <c r="L12" s="96"/>
      <c r="M12" s="80"/>
      <c r="N12" s="59"/>
      <c r="O12" s="74"/>
      <c r="P12" s="60"/>
      <c r="Q12" s="59"/>
      <c r="R12" s="61"/>
      <c r="S12" s="58">
        <f>D12+G12</f>
        <v>3</v>
      </c>
      <c r="T12" s="62" t="s">
        <v>22</v>
      </c>
      <c r="U12" s="74">
        <f>F12+I12</f>
        <v>11</v>
      </c>
      <c r="V12" s="162">
        <v>0</v>
      </c>
      <c r="W12" s="168" t="s">
        <v>61</v>
      </c>
      <c r="X12" s="3"/>
      <c r="Y12" s="48"/>
      <c r="AA12" s="49"/>
      <c r="AB12" s="49"/>
    </row>
    <row r="13" spans="1:28" ht="19.5" customHeight="1">
      <c r="A13" s="3"/>
      <c r="B13" s="160"/>
      <c r="C13" s="46" t="s">
        <v>82</v>
      </c>
      <c r="D13" s="106">
        <f>L7</f>
        <v>2</v>
      </c>
      <c r="E13" s="89" t="s">
        <v>22</v>
      </c>
      <c r="F13" s="56">
        <f>J7</f>
        <v>12</v>
      </c>
      <c r="G13" s="88">
        <f>L10</f>
        <v>5</v>
      </c>
      <c r="H13" s="89" t="s">
        <v>22</v>
      </c>
      <c r="I13" s="90">
        <f>J10</f>
        <v>11</v>
      </c>
      <c r="J13" s="107"/>
      <c r="K13" s="98"/>
      <c r="L13" s="99"/>
      <c r="M13" s="76"/>
      <c r="N13" s="63"/>
      <c r="O13" s="66"/>
      <c r="P13" s="64">
        <f>D13+G13</f>
        <v>7</v>
      </c>
      <c r="Q13" s="65" t="s">
        <v>22</v>
      </c>
      <c r="R13" s="66">
        <f>F13+I13</f>
        <v>23</v>
      </c>
      <c r="S13" s="67"/>
      <c r="T13" s="68"/>
      <c r="U13" s="110"/>
      <c r="V13" s="163"/>
      <c r="W13" s="169"/>
      <c r="X13" s="3"/>
      <c r="Y13" s="48"/>
      <c r="AA13" s="49"/>
      <c r="AB13" s="49"/>
    </row>
    <row r="14" spans="1:28" ht="19.5" customHeight="1" thickBot="1">
      <c r="A14" s="3"/>
      <c r="B14" s="161"/>
      <c r="C14" s="47"/>
      <c r="D14" s="108">
        <f>L8</f>
        <v>163</v>
      </c>
      <c r="E14" s="92" t="s">
        <v>22</v>
      </c>
      <c r="F14" s="57">
        <f>J8</f>
        <v>275</v>
      </c>
      <c r="G14" s="91">
        <f>L11</f>
        <v>243</v>
      </c>
      <c r="H14" s="92" t="s">
        <v>22</v>
      </c>
      <c r="I14" s="93">
        <f>J11</f>
        <v>292</v>
      </c>
      <c r="J14" s="107"/>
      <c r="K14" s="98"/>
      <c r="L14" s="99"/>
      <c r="M14" s="81">
        <f>D14+G14</f>
        <v>406</v>
      </c>
      <c r="N14" s="75" t="s">
        <v>22</v>
      </c>
      <c r="O14" s="103">
        <f>F14+I14</f>
        <v>567</v>
      </c>
      <c r="P14" s="69"/>
      <c r="Q14" s="70"/>
      <c r="R14" s="71"/>
      <c r="S14" s="72"/>
      <c r="T14" s="73"/>
      <c r="U14" s="111"/>
      <c r="V14" s="164"/>
      <c r="W14" s="170"/>
      <c r="X14" s="3"/>
      <c r="Y14" s="48"/>
      <c r="AA14" s="49"/>
      <c r="AB14" s="49"/>
    </row>
    <row r="15" spans="1:30" ht="12.75">
      <c r="A15" s="3"/>
      <c r="C15" s="3"/>
      <c r="D15" s="171" t="s">
        <v>25</v>
      </c>
      <c r="E15" s="172"/>
      <c r="F15" s="173"/>
      <c r="G15" s="174" t="s">
        <v>26</v>
      </c>
      <c r="H15" s="175"/>
      <c r="I15" s="176"/>
      <c r="J15" s="174" t="s">
        <v>27</v>
      </c>
      <c r="K15" s="175"/>
      <c r="L15" s="176"/>
      <c r="M15" s="138">
        <f>SUM(M6:M14)</f>
        <v>1482</v>
      </c>
      <c r="N15" s="138"/>
      <c r="O15" s="139">
        <f>SUM(O6:O14)</f>
        <v>1482</v>
      </c>
      <c r="P15" s="138">
        <f>SUM(P6:P14)</f>
        <v>46</v>
      </c>
      <c r="Q15" s="138"/>
      <c r="R15" s="139">
        <f>SUM(R6:R14)</f>
        <v>46</v>
      </c>
      <c r="S15" s="138">
        <f>SUM(S6:S14)</f>
        <v>21</v>
      </c>
      <c r="T15" s="138"/>
      <c r="U15" s="139">
        <f>SUM(U6:U14)</f>
        <v>21</v>
      </c>
      <c r="V15" s="3"/>
      <c r="W15" s="3"/>
      <c r="X15" s="3"/>
      <c r="Y15" s="3"/>
      <c r="AA15" s="49"/>
      <c r="AB15" s="49"/>
      <c r="AC15" s="49"/>
      <c r="AD15" s="49"/>
    </row>
    <row r="16" spans="1:30" ht="12.75">
      <c r="A16" s="3"/>
      <c r="C16" s="3" t="s">
        <v>28</v>
      </c>
      <c r="D16" s="177" t="s">
        <v>42</v>
      </c>
      <c r="E16" s="178"/>
      <c r="F16" s="179"/>
      <c r="G16" s="177" t="s">
        <v>45</v>
      </c>
      <c r="H16" s="178"/>
      <c r="I16" s="179"/>
      <c r="J16" s="177" t="s">
        <v>43</v>
      </c>
      <c r="K16" s="178"/>
      <c r="L16" s="1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28"/>
      <c r="Y16" s="3"/>
      <c r="AC16" s="49"/>
      <c r="AD16" s="49"/>
    </row>
    <row r="17" spans="1:30" ht="12.75">
      <c r="A17" s="3"/>
      <c r="C17" s="3"/>
      <c r="D17" s="180" t="s">
        <v>29</v>
      </c>
      <c r="E17" s="181"/>
      <c r="F17" s="182"/>
      <c r="G17" s="180" t="s">
        <v>46</v>
      </c>
      <c r="H17" s="181"/>
      <c r="I17" s="182"/>
      <c r="J17" s="180" t="s">
        <v>44</v>
      </c>
      <c r="K17" s="181"/>
      <c r="L17" s="182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28"/>
      <c r="Y17" s="3"/>
      <c r="AC17" s="49"/>
      <c r="AD17" s="49"/>
    </row>
    <row r="18" spans="1:30" ht="12.75">
      <c r="A18" s="3"/>
      <c r="C18" s="28"/>
      <c r="D18" s="83"/>
      <c r="E18" s="83"/>
      <c r="F18" s="83"/>
      <c r="G18" s="83"/>
      <c r="H18" s="83"/>
      <c r="I18" s="83"/>
      <c r="J18" s="82"/>
      <c r="K18" s="82"/>
      <c r="L18" s="82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28"/>
      <c r="Y18" s="3"/>
      <c r="AC18" s="49"/>
      <c r="AD18" s="49"/>
    </row>
    <row r="19" spans="1:30" ht="12.75">
      <c r="A19" s="3"/>
      <c r="C19" s="28"/>
      <c r="D19" s="82"/>
      <c r="E19" s="82"/>
      <c r="F19" s="82"/>
      <c r="G19" s="82"/>
      <c r="H19" s="82"/>
      <c r="I19" s="82"/>
      <c r="J19" s="82"/>
      <c r="K19" s="82"/>
      <c r="L19" s="82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28"/>
      <c r="Y19" s="3"/>
      <c r="AC19" s="49"/>
      <c r="AD19" s="49"/>
    </row>
    <row r="20" spans="1:30" ht="12.75">
      <c r="A20" s="3"/>
      <c r="C20" s="28"/>
      <c r="D20" s="82"/>
      <c r="E20" s="82"/>
      <c r="F20" s="82"/>
      <c r="G20" s="82"/>
      <c r="H20" s="82"/>
      <c r="I20" s="82"/>
      <c r="J20" s="82"/>
      <c r="K20" s="82"/>
      <c r="L20" s="8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"/>
      <c r="Y20" s="3"/>
      <c r="AD20" s="49"/>
    </row>
    <row r="21" spans="1:30" ht="12.75">
      <c r="A21" s="3"/>
      <c r="C21" s="3"/>
      <c r="D21" s="82"/>
      <c r="E21" s="82"/>
      <c r="F21" s="82"/>
      <c r="G21" s="82"/>
      <c r="H21" s="82"/>
      <c r="I21" s="82"/>
      <c r="J21" s="82"/>
      <c r="K21" s="82"/>
      <c r="L21" s="82"/>
      <c r="M21" s="28"/>
      <c r="N21" s="28"/>
      <c r="O21" s="28"/>
      <c r="P21" s="28"/>
      <c r="Q21" s="28"/>
      <c r="R21" s="3"/>
      <c r="S21" s="3"/>
      <c r="T21" s="3"/>
      <c r="U21" s="3"/>
      <c r="V21" s="3"/>
      <c r="W21" s="3"/>
      <c r="X21" s="3"/>
      <c r="Y21" s="3"/>
      <c r="AD21" s="49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8"/>
      <c r="S22" s="28"/>
      <c r="T22" s="28"/>
      <c r="U22" s="3"/>
      <c r="V22" s="3"/>
      <c r="W22" s="3"/>
      <c r="X22" s="3"/>
      <c r="Y22" s="3"/>
      <c r="AD22" s="49"/>
    </row>
    <row r="23" spans="12:20" ht="12.75">
      <c r="L23" s="49"/>
      <c r="M23" s="49"/>
      <c r="N23" s="49"/>
      <c r="O23" s="49"/>
      <c r="P23" s="49"/>
      <c r="Q23" s="49"/>
      <c r="R23" s="49"/>
      <c r="S23" s="49"/>
      <c r="T23" s="49"/>
    </row>
    <row r="24" spans="28:29" ht="12.75">
      <c r="AB24" s="49"/>
      <c r="AC24" s="49"/>
    </row>
  </sheetData>
  <sheetProtection/>
  <mergeCells count="25">
    <mergeCell ref="L3:W3"/>
    <mergeCell ref="D5:F5"/>
    <mergeCell ref="G5:I5"/>
    <mergeCell ref="J5:L5"/>
    <mergeCell ref="M5:O5"/>
    <mergeCell ref="P5:R5"/>
    <mergeCell ref="S5:U5"/>
    <mergeCell ref="B6:B8"/>
    <mergeCell ref="V6:V8"/>
    <mergeCell ref="W6:W8"/>
    <mergeCell ref="B9:B11"/>
    <mergeCell ref="V9:V11"/>
    <mergeCell ref="W9:W11"/>
    <mergeCell ref="B12:B14"/>
    <mergeCell ref="V12:V14"/>
    <mergeCell ref="W12:W14"/>
    <mergeCell ref="D15:F15"/>
    <mergeCell ref="G15:I15"/>
    <mergeCell ref="J15:L15"/>
    <mergeCell ref="D16:F16"/>
    <mergeCell ref="G16:I16"/>
    <mergeCell ref="J16:L16"/>
    <mergeCell ref="D17:F17"/>
    <mergeCell ref="G17:I17"/>
    <mergeCell ref="J17:L17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75" zoomScaleNormal="75" zoomScalePageLayoutView="0" workbookViewId="0" topLeftCell="A1">
      <selection activeCell="B13" sqref="B13:B19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9.5" customHeight="1" thickBot="1">
      <c r="A7" s="31" t="s">
        <v>1</v>
      </c>
      <c r="B7" s="32"/>
      <c r="C7" s="33" t="s">
        <v>72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81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82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86" t="s">
        <v>49</v>
      </c>
      <c r="Q10" s="187"/>
      <c r="R10" s="187"/>
      <c r="S10" s="188"/>
    </row>
    <row r="11" spans="1:19" ht="24.75" customHeight="1">
      <c r="A11" s="14"/>
      <c r="B11" s="2" t="s">
        <v>6</v>
      </c>
      <c r="C11" s="2" t="s">
        <v>7</v>
      </c>
      <c r="D11" s="189" t="s">
        <v>8</v>
      </c>
      <c r="E11" s="190"/>
      <c r="F11" s="190"/>
      <c r="G11" s="190"/>
      <c r="H11" s="190"/>
      <c r="I11" s="190"/>
      <c r="J11" s="190"/>
      <c r="K11" s="190"/>
      <c r="L11" s="191"/>
      <c r="M11" s="192" t="s">
        <v>19</v>
      </c>
      <c r="N11" s="193"/>
      <c r="O11" s="192" t="s">
        <v>20</v>
      </c>
      <c r="P11" s="193"/>
      <c r="Q11" s="192" t="s">
        <v>21</v>
      </c>
      <c r="R11" s="193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116</v>
      </c>
      <c r="C13" s="117" t="s">
        <v>124</v>
      </c>
      <c r="D13" s="118">
        <v>10</v>
      </c>
      <c r="E13" s="119" t="s">
        <v>22</v>
      </c>
      <c r="F13" s="120">
        <v>21</v>
      </c>
      <c r="G13" s="118">
        <v>15</v>
      </c>
      <c r="H13" s="119" t="s">
        <v>22</v>
      </c>
      <c r="I13" s="120">
        <v>21</v>
      </c>
      <c r="J13" s="118"/>
      <c r="K13" s="119" t="s">
        <v>22</v>
      </c>
      <c r="L13" s="120"/>
      <c r="M13" s="121">
        <f aca="true" t="shared" si="0" ref="M13:M19">D13+G13+J13</f>
        <v>25</v>
      </c>
      <c r="N13" s="122">
        <f aca="true" t="shared" si="1" ref="N13:N19">F13+I13+L13</f>
        <v>42</v>
      </c>
      <c r="O13" s="123">
        <f aca="true" t="shared" si="2" ref="O13:O18">IF(D13&gt;F13,1,0)+IF(G13&gt;I13,1,0)+IF(J13&gt;L13,1,0)</f>
        <v>0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 t="s">
        <v>125</v>
      </c>
    </row>
    <row r="14" spans="1:19" ht="30" customHeight="1">
      <c r="A14" s="50" t="s">
        <v>35</v>
      </c>
      <c r="B14" s="116" t="s">
        <v>115</v>
      </c>
      <c r="C14" s="117" t="s">
        <v>123</v>
      </c>
      <c r="D14" s="127">
        <v>21</v>
      </c>
      <c r="E14" s="128" t="s">
        <v>22</v>
      </c>
      <c r="F14" s="129">
        <v>7</v>
      </c>
      <c r="G14" s="127">
        <v>21</v>
      </c>
      <c r="H14" s="128" t="s">
        <v>22</v>
      </c>
      <c r="I14" s="129">
        <v>10</v>
      </c>
      <c r="J14" s="127"/>
      <c r="K14" s="128" t="s">
        <v>22</v>
      </c>
      <c r="L14" s="129"/>
      <c r="M14" s="121">
        <f t="shared" si="0"/>
        <v>42</v>
      </c>
      <c r="N14" s="122">
        <f t="shared" si="1"/>
        <v>17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 t="s">
        <v>125</v>
      </c>
    </row>
    <row r="15" spans="1:19" ht="30" customHeight="1">
      <c r="A15" s="50" t="s">
        <v>34</v>
      </c>
      <c r="B15" s="116" t="s">
        <v>114</v>
      </c>
      <c r="C15" s="117" t="s">
        <v>121</v>
      </c>
      <c r="D15" s="127">
        <v>21</v>
      </c>
      <c r="E15" s="128" t="s">
        <v>22</v>
      </c>
      <c r="F15" s="129">
        <v>14</v>
      </c>
      <c r="G15" s="127">
        <v>21</v>
      </c>
      <c r="H15" s="128" t="s">
        <v>22</v>
      </c>
      <c r="I15" s="129">
        <v>15</v>
      </c>
      <c r="J15" s="127">
        <v>0</v>
      </c>
      <c r="K15" s="128" t="s">
        <v>22</v>
      </c>
      <c r="L15" s="129">
        <v>0</v>
      </c>
      <c r="M15" s="121">
        <f t="shared" si="0"/>
        <v>42</v>
      </c>
      <c r="N15" s="122">
        <f t="shared" si="1"/>
        <v>29</v>
      </c>
      <c r="O15" s="123">
        <f>IF(D15&gt;F15,1,0)+IF(G15&gt;I15,1,0)+IF(J15&gt;L15,1,0)</f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21" t="s">
        <v>125</v>
      </c>
    </row>
    <row r="16" spans="1:19" ht="30" customHeight="1">
      <c r="A16" s="50" t="s">
        <v>37</v>
      </c>
      <c r="B16" s="131" t="s">
        <v>112</v>
      </c>
      <c r="C16" s="131" t="s">
        <v>120</v>
      </c>
      <c r="D16" s="127">
        <v>7</v>
      </c>
      <c r="E16" s="128" t="s">
        <v>22</v>
      </c>
      <c r="F16" s="129">
        <v>21</v>
      </c>
      <c r="G16" s="127">
        <v>21</v>
      </c>
      <c r="H16" s="128" t="s">
        <v>22</v>
      </c>
      <c r="I16" s="129">
        <v>12</v>
      </c>
      <c r="J16" s="127">
        <v>15</v>
      </c>
      <c r="K16" s="128" t="s">
        <v>22</v>
      </c>
      <c r="L16" s="129">
        <v>21</v>
      </c>
      <c r="M16" s="121">
        <f t="shared" si="0"/>
        <v>43</v>
      </c>
      <c r="N16" s="122">
        <f t="shared" si="1"/>
        <v>54</v>
      </c>
      <c r="O16" s="123">
        <f>IF(D16&gt;F16,1,0)+IF(G16&gt;I16,1,0)+IF(J16&gt;L16,1,0)</f>
        <v>1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 t="s">
        <v>125</v>
      </c>
    </row>
    <row r="17" spans="1:19" ht="30" customHeight="1">
      <c r="A17" s="50" t="s">
        <v>38</v>
      </c>
      <c r="B17" s="131" t="s">
        <v>113</v>
      </c>
      <c r="C17" s="131" t="s">
        <v>119</v>
      </c>
      <c r="D17" s="127">
        <v>21</v>
      </c>
      <c r="E17" s="128" t="s">
        <v>22</v>
      </c>
      <c r="F17" s="129">
        <v>18</v>
      </c>
      <c r="G17" s="127">
        <v>21</v>
      </c>
      <c r="H17" s="128" t="s">
        <v>22</v>
      </c>
      <c r="I17" s="129">
        <v>16</v>
      </c>
      <c r="J17" s="127"/>
      <c r="K17" s="128" t="s">
        <v>22</v>
      </c>
      <c r="L17" s="129"/>
      <c r="M17" s="121">
        <f t="shared" si="0"/>
        <v>42</v>
      </c>
      <c r="N17" s="122">
        <f t="shared" si="1"/>
        <v>34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21" t="s">
        <v>125</v>
      </c>
    </row>
    <row r="18" spans="1:19" ht="30" customHeight="1">
      <c r="A18" s="50" t="s">
        <v>39</v>
      </c>
      <c r="B18" s="131" t="s">
        <v>111</v>
      </c>
      <c r="C18" s="131" t="s">
        <v>118</v>
      </c>
      <c r="D18" s="127">
        <v>21</v>
      </c>
      <c r="E18" s="128" t="s">
        <v>22</v>
      </c>
      <c r="F18" s="129">
        <v>7</v>
      </c>
      <c r="G18" s="127">
        <v>21</v>
      </c>
      <c r="H18" s="128" t="s">
        <v>22</v>
      </c>
      <c r="I18" s="129">
        <v>11</v>
      </c>
      <c r="J18" s="127"/>
      <c r="K18" s="128" t="s">
        <v>22</v>
      </c>
      <c r="L18" s="129"/>
      <c r="M18" s="121">
        <f t="shared" si="0"/>
        <v>42</v>
      </c>
      <c r="N18" s="122">
        <f t="shared" si="1"/>
        <v>18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21" t="s">
        <v>125</v>
      </c>
    </row>
    <row r="19" spans="1:19" ht="30" customHeight="1" thickBot="1">
      <c r="A19" s="50" t="s">
        <v>40</v>
      </c>
      <c r="B19" s="131" t="s">
        <v>110</v>
      </c>
      <c r="C19" s="131" t="s">
        <v>117</v>
      </c>
      <c r="D19" s="127">
        <v>14</v>
      </c>
      <c r="E19" s="128" t="s">
        <v>22</v>
      </c>
      <c r="F19" s="129">
        <v>21</v>
      </c>
      <c r="G19" s="127">
        <v>21</v>
      </c>
      <c r="H19" s="128" t="s">
        <v>22</v>
      </c>
      <c r="I19" s="129">
        <v>13</v>
      </c>
      <c r="J19" s="127">
        <v>21</v>
      </c>
      <c r="K19" s="128" t="s">
        <v>22</v>
      </c>
      <c r="L19" s="129">
        <v>15</v>
      </c>
      <c r="M19" s="121">
        <f t="shared" si="0"/>
        <v>56</v>
      </c>
      <c r="N19" s="122">
        <f t="shared" si="1"/>
        <v>49</v>
      </c>
      <c r="O19" s="123">
        <f>IF(D19&gt;F19,1,0)+IF(G19&gt;I19,1,0)+IF(J19&gt;L19,1,0)</f>
        <v>2</v>
      </c>
      <c r="P19" s="124">
        <f>IF(D19&lt;F19,1,0)+IF(G19&lt;I19,1,0)+IF(J19&lt;L19,1,0)</f>
        <v>1</v>
      </c>
      <c r="Q19" s="132">
        <f t="shared" si="4"/>
        <v>1</v>
      </c>
      <c r="R19" s="126">
        <f t="shared" si="4"/>
        <v>0</v>
      </c>
      <c r="S19" s="22" t="s">
        <v>125</v>
      </c>
    </row>
    <row r="20" spans="1:19" ht="34.5" customHeight="1" thickBot="1">
      <c r="A20" s="115" t="s">
        <v>10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33">
        <f aca="true" t="shared" si="5" ref="M20:R20">SUM(M11:M19)</f>
        <v>292</v>
      </c>
      <c r="N20" s="134">
        <f t="shared" si="5"/>
        <v>243</v>
      </c>
      <c r="O20" s="135">
        <f t="shared" si="5"/>
        <v>11</v>
      </c>
      <c r="P20" s="136">
        <f t="shared" si="5"/>
        <v>5</v>
      </c>
      <c r="Q20" s="135">
        <f t="shared" si="5"/>
        <v>5</v>
      </c>
      <c r="R20" s="137">
        <f t="shared" si="5"/>
        <v>2</v>
      </c>
      <c r="S20" s="1" t="s">
        <v>184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C14" sqref="C14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9.5" customHeight="1" thickBot="1">
      <c r="A7" s="31" t="s">
        <v>1</v>
      </c>
      <c r="B7" s="32"/>
      <c r="C7" s="33" t="s">
        <v>72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82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80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86" t="s">
        <v>49</v>
      </c>
      <c r="Q10" s="187"/>
      <c r="R10" s="187"/>
      <c r="S10" s="188"/>
    </row>
    <row r="11" spans="1:19" ht="24.75" customHeight="1">
      <c r="A11" s="14"/>
      <c r="B11" s="2" t="s">
        <v>6</v>
      </c>
      <c r="C11" s="2" t="s">
        <v>7</v>
      </c>
      <c r="D11" s="189" t="s">
        <v>8</v>
      </c>
      <c r="E11" s="190"/>
      <c r="F11" s="190"/>
      <c r="G11" s="190"/>
      <c r="H11" s="190"/>
      <c r="I11" s="190"/>
      <c r="J11" s="190"/>
      <c r="K11" s="190"/>
      <c r="L11" s="191"/>
      <c r="M11" s="192" t="s">
        <v>19</v>
      </c>
      <c r="N11" s="193"/>
      <c r="O11" s="192" t="s">
        <v>20</v>
      </c>
      <c r="P11" s="193"/>
      <c r="Q11" s="192" t="s">
        <v>21</v>
      </c>
      <c r="R11" s="193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164</v>
      </c>
      <c r="C13" s="117" t="s">
        <v>217</v>
      </c>
      <c r="D13" s="118">
        <v>21</v>
      </c>
      <c r="E13" s="119" t="s">
        <v>22</v>
      </c>
      <c r="F13" s="120">
        <v>10</v>
      </c>
      <c r="G13" s="118">
        <v>21</v>
      </c>
      <c r="H13" s="119" t="s">
        <v>22</v>
      </c>
      <c r="I13" s="120">
        <v>13</v>
      </c>
      <c r="J13" s="118">
        <v>0</v>
      </c>
      <c r="K13" s="119" t="s">
        <v>22</v>
      </c>
      <c r="L13" s="120">
        <v>0</v>
      </c>
      <c r="M13" s="121">
        <f aca="true" t="shared" si="0" ref="M13:M19">D13+G13+J13</f>
        <v>42</v>
      </c>
      <c r="N13" s="122">
        <f aca="true" t="shared" si="1" ref="N13:N19">F13+I13+L13</f>
        <v>23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 t="s">
        <v>131</v>
      </c>
    </row>
    <row r="14" spans="1:19" ht="30" customHeight="1">
      <c r="A14" s="50" t="s">
        <v>35</v>
      </c>
      <c r="B14" s="116" t="s">
        <v>163</v>
      </c>
      <c r="C14" s="117" t="s">
        <v>159</v>
      </c>
      <c r="D14" s="127">
        <v>11</v>
      </c>
      <c r="E14" s="128" t="s">
        <v>22</v>
      </c>
      <c r="F14" s="129">
        <v>21</v>
      </c>
      <c r="G14" s="127">
        <v>14</v>
      </c>
      <c r="H14" s="128" t="s">
        <v>22</v>
      </c>
      <c r="I14" s="129">
        <v>21</v>
      </c>
      <c r="J14" s="127">
        <v>0</v>
      </c>
      <c r="K14" s="128" t="s">
        <v>22</v>
      </c>
      <c r="L14" s="129">
        <v>0</v>
      </c>
      <c r="M14" s="121">
        <f t="shared" si="0"/>
        <v>25</v>
      </c>
      <c r="N14" s="122">
        <f t="shared" si="1"/>
        <v>42</v>
      </c>
      <c r="O14" s="123">
        <f t="shared" si="2"/>
        <v>0</v>
      </c>
      <c r="P14" s="124">
        <f t="shared" si="3"/>
        <v>2</v>
      </c>
      <c r="Q14" s="130">
        <f aca="true" t="shared" si="4" ref="Q14:R19">IF(O14=2,1,0)</f>
        <v>0</v>
      </c>
      <c r="R14" s="126">
        <f t="shared" si="4"/>
        <v>1</v>
      </c>
      <c r="S14" s="21" t="s">
        <v>131</v>
      </c>
    </row>
    <row r="15" spans="1:19" ht="30" customHeight="1">
      <c r="A15" s="50" t="s">
        <v>34</v>
      </c>
      <c r="B15" s="116" t="s">
        <v>162</v>
      </c>
      <c r="C15" s="117" t="s">
        <v>158</v>
      </c>
      <c r="D15" s="127">
        <v>11</v>
      </c>
      <c r="E15" s="128" t="s">
        <v>22</v>
      </c>
      <c r="F15" s="129">
        <v>21</v>
      </c>
      <c r="G15" s="127">
        <v>14</v>
      </c>
      <c r="H15" s="128" t="s">
        <v>22</v>
      </c>
      <c r="I15" s="129">
        <v>21</v>
      </c>
      <c r="J15" s="127"/>
      <c r="K15" s="128" t="s">
        <v>22</v>
      </c>
      <c r="L15" s="129"/>
      <c r="M15" s="121">
        <f t="shared" si="0"/>
        <v>25</v>
      </c>
      <c r="N15" s="122">
        <f t="shared" si="1"/>
        <v>42</v>
      </c>
      <c r="O15" s="123">
        <f>IF(D15&gt;F15,1,0)+IF(G15&gt;I15,1,0)+IF(J15&gt;L15,1,0)</f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 t="s">
        <v>131</v>
      </c>
    </row>
    <row r="16" spans="1:19" ht="30" customHeight="1">
      <c r="A16" s="50" t="s">
        <v>37</v>
      </c>
      <c r="B16" s="131" t="s">
        <v>122</v>
      </c>
      <c r="C16" s="131" t="s">
        <v>157</v>
      </c>
      <c r="D16" s="127">
        <v>9</v>
      </c>
      <c r="E16" s="128" t="s">
        <v>22</v>
      </c>
      <c r="F16" s="129">
        <v>21</v>
      </c>
      <c r="G16" s="127">
        <v>3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 t="shared" si="0"/>
        <v>12</v>
      </c>
      <c r="N16" s="122">
        <f t="shared" si="1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 t="s">
        <v>131</v>
      </c>
    </row>
    <row r="17" spans="1:19" ht="30" customHeight="1">
      <c r="A17" s="50" t="s">
        <v>38</v>
      </c>
      <c r="B17" s="131" t="s">
        <v>161</v>
      </c>
      <c r="C17" s="131" t="s">
        <v>156</v>
      </c>
      <c r="D17" s="127">
        <v>5</v>
      </c>
      <c r="E17" s="128" t="s">
        <v>22</v>
      </c>
      <c r="F17" s="129">
        <v>21</v>
      </c>
      <c r="G17" s="127">
        <v>6</v>
      </c>
      <c r="H17" s="128" t="s">
        <v>22</v>
      </c>
      <c r="I17" s="129">
        <v>21</v>
      </c>
      <c r="J17" s="127"/>
      <c r="K17" s="128" t="s">
        <v>22</v>
      </c>
      <c r="L17" s="129"/>
      <c r="M17" s="121">
        <f t="shared" si="0"/>
        <v>11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 t="s">
        <v>131</v>
      </c>
    </row>
    <row r="18" spans="1:19" ht="30" customHeight="1">
      <c r="A18" s="50" t="s">
        <v>39</v>
      </c>
      <c r="B18" s="131" t="s">
        <v>118</v>
      </c>
      <c r="C18" s="131" t="s">
        <v>155</v>
      </c>
      <c r="D18" s="127">
        <v>12</v>
      </c>
      <c r="E18" s="128" t="s">
        <v>22</v>
      </c>
      <c r="F18" s="129">
        <v>21</v>
      </c>
      <c r="G18" s="127">
        <v>12</v>
      </c>
      <c r="H18" s="128" t="s">
        <v>22</v>
      </c>
      <c r="I18" s="129">
        <v>21</v>
      </c>
      <c r="J18" s="127">
        <v>0</v>
      </c>
      <c r="K18" s="128" t="s">
        <v>22</v>
      </c>
      <c r="L18" s="129">
        <v>0</v>
      </c>
      <c r="M18" s="121">
        <f t="shared" si="0"/>
        <v>24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 t="s">
        <v>131</v>
      </c>
    </row>
    <row r="19" spans="1:19" ht="30" customHeight="1" thickBot="1">
      <c r="A19" s="50" t="s">
        <v>40</v>
      </c>
      <c r="B19" s="131" t="s">
        <v>160</v>
      </c>
      <c r="C19" s="131" t="s">
        <v>154</v>
      </c>
      <c r="D19" s="127">
        <v>10</v>
      </c>
      <c r="E19" s="128" t="s">
        <v>22</v>
      </c>
      <c r="F19" s="129">
        <v>21</v>
      </c>
      <c r="G19" s="127">
        <v>14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24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 t="s">
        <v>131</v>
      </c>
    </row>
    <row r="20" spans="1:19" ht="34.5" customHeight="1" thickBot="1">
      <c r="A20" s="115" t="s">
        <v>10</v>
      </c>
      <c r="B20" s="183" t="str">
        <f>IF(Q20&gt;R20,C8,IF(R20&gt;Q20,C9,"remíza"))</f>
        <v>SEVERNÍ ČECHY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33">
        <f aca="true" t="shared" si="5" ref="M20:R20">SUM(M11:M19)</f>
        <v>163</v>
      </c>
      <c r="N20" s="134">
        <f t="shared" si="5"/>
        <v>275</v>
      </c>
      <c r="O20" s="135">
        <f t="shared" si="5"/>
        <v>2</v>
      </c>
      <c r="P20" s="136">
        <f t="shared" si="5"/>
        <v>12</v>
      </c>
      <c r="Q20" s="135">
        <f t="shared" si="5"/>
        <v>1</v>
      </c>
      <c r="R20" s="137">
        <f t="shared" si="5"/>
        <v>6</v>
      </c>
      <c r="S20" s="1" t="s">
        <v>184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9.5" customHeight="1" thickBot="1">
      <c r="A7" s="31" t="s">
        <v>1</v>
      </c>
      <c r="B7" s="32"/>
      <c r="C7" s="33" t="s">
        <v>72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80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81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86" t="s">
        <v>49</v>
      </c>
      <c r="Q10" s="187"/>
      <c r="R10" s="187"/>
      <c r="S10" s="188"/>
    </row>
    <row r="11" spans="1:19" ht="24.75" customHeight="1">
      <c r="A11" s="14"/>
      <c r="B11" s="2" t="s">
        <v>6</v>
      </c>
      <c r="C11" s="2" t="s">
        <v>7</v>
      </c>
      <c r="D11" s="189" t="s">
        <v>8</v>
      </c>
      <c r="E11" s="190"/>
      <c r="F11" s="190"/>
      <c r="G11" s="190"/>
      <c r="H11" s="190"/>
      <c r="I11" s="190"/>
      <c r="J11" s="190"/>
      <c r="K11" s="190"/>
      <c r="L11" s="191"/>
      <c r="M11" s="192" t="s">
        <v>19</v>
      </c>
      <c r="N11" s="193"/>
      <c r="O11" s="192" t="s">
        <v>20</v>
      </c>
      <c r="P11" s="193"/>
      <c r="Q11" s="192" t="s">
        <v>21</v>
      </c>
      <c r="R11" s="193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7" t="s">
        <v>217</v>
      </c>
      <c r="C13" s="117" t="s">
        <v>177</v>
      </c>
      <c r="D13" s="118">
        <v>15</v>
      </c>
      <c r="E13" s="119" t="s">
        <v>22</v>
      </c>
      <c r="F13" s="120">
        <v>21</v>
      </c>
      <c r="G13" s="118">
        <v>8</v>
      </c>
      <c r="H13" s="119" t="s">
        <v>22</v>
      </c>
      <c r="I13" s="120">
        <v>21</v>
      </c>
      <c r="J13" s="118"/>
      <c r="K13" s="119" t="s">
        <v>22</v>
      </c>
      <c r="L13" s="120"/>
      <c r="M13" s="121">
        <f aca="true" t="shared" si="0" ref="M13:M19">D13+G13+J13</f>
        <v>23</v>
      </c>
      <c r="N13" s="122">
        <f aca="true" t="shared" si="1" ref="N13:N19">F13+I13+L13</f>
        <v>42</v>
      </c>
      <c r="O13" s="123">
        <f aca="true" t="shared" si="2" ref="O13:O18">IF(D13&gt;F13,1,0)+IF(G13&gt;I13,1,0)+IF(J13&gt;L13,1,0)</f>
        <v>0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 t="s">
        <v>132</v>
      </c>
    </row>
    <row r="14" spans="1:19" ht="30" customHeight="1">
      <c r="A14" s="50" t="s">
        <v>35</v>
      </c>
      <c r="B14" s="117" t="s">
        <v>159</v>
      </c>
      <c r="C14" s="117" t="s">
        <v>176</v>
      </c>
      <c r="D14" s="127">
        <v>21</v>
      </c>
      <c r="E14" s="128" t="s">
        <v>22</v>
      </c>
      <c r="F14" s="129">
        <v>8</v>
      </c>
      <c r="G14" s="127">
        <v>21</v>
      </c>
      <c r="H14" s="128" t="s">
        <v>22</v>
      </c>
      <c r="I14" s="129">
        <v>3</v>
      </c>
      <c r="J14" s="127"/>
      <c r="K14" s="128" t="s">
        <v>22</v>
      </c>
      <c r="L14" s="129"/>
      <c r="M14" s="121">
        <f t="shared" si="0"/>
        <v>42</v>
      </c>
      <c r="N14" s="122">
        <f t="shared" si="1"/>
        <v>11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 t="s">
        <v>132</v>
      </c>
    </row>
    <row r="15" spans="1:19" ht="30" customHeight="1">
      <c r="A15" s="50" t="s">
        <v>34</v>
      </c>
      <c r="B15" s="117" t="s">
        <v>158</v>
      </c>
      <c r="C15" s="117" t="s">
        <v>114</v>
      </c>
      <c r="D15" s="127">
        <v>21</v>
      </c>
      <c r="E15" s="128" t="s">
        <v>22</v>
      </c>
      <c r="F15" s="129">
        <v>18</v>
      </c>
      <c r="G15" s="127">
        <v>5</v>
      </c>
      <c r="H15" s="128" t="s">
        <v>22</v>
      </c>
      <c r="I15" s="129">
        <v>21</v>
      </c>
      <c r="J15" s="127">
        <v>18</v>
      </c>
      <c r="K15" s="128" t="s">
        <v>22</v>
      </c>
      <c r="L15" s="129">
        <v>21</v>
      </c>
      <c r="M15" s="121">
        <f t="shared" si="0"/>
        <v>44</v>
      </c>
      <c r="N15" s="122">
        <f t="shared" si="1"/>
        <v>60</v>
      </c>
      <c r="O15" s="123">
        <f>IF(D15&gt;F15,1,0)+IF(G15&gt;I15,1,0)+IF(J15&gt;L15,1,0)</f>
        <v>1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 t="s">
        <v>132</v>
      </c>
    </row>
    <row r="16" spans="1:19" ht="30" customHeight="1">
      <c r="A16" s="50" t="s">
        <v>37</v>
      </c>
      <c r="B16" s="131" t="s">
        <v>157</v>
      </c>
      <c r="C16" s="131" t="s">
        <v>175</v>
      </c>
      <c r="D16" s="127">
        <v>21</v>
      </c>
      <c r="E16" s="128" t="s">
        <v>22</v>
      </c>
      <c r="F16" s="129">
        <v>7</v>
      </c>
      <c r="G16" s="127">
        <v>21</v>
      </c>
      <c r="H16" s="128" t="s">
        <v>22</v>
      </c>
      <c r="I16" s="129">
        <v>8</v>
      </c>
      <c r="J16" s="127"/>
      <c r="K16" s="128" t="s">
        <v>22</v>
      </c>
      <c r="L16" s="129"/>
      <c r="M16" s="121">
        <f t="shared" si="0"/>
        <v>42</v>
      </c>
      <c r="N16" s="122">
        <f t="shared" si="1"/>
        <v>15</v>
      </c>
      <c r="O16" s="123">
        <f>IF(D16&gt;F16,1,0)+IF(G16&gt;I16,1,0)+IF(J16&gt;L16,1,0)</f>
        <v>2</v>
      </c>
      <c r="P16" s="124">
        <f>IF(D16&lt;F16,1,0)+IF(G16&lt;I16,1,0)+IF(J16&lt;L16,1,0)</f>
        <v>0</v>
      </c>
      <c r="Q16" s="130">
        <f t="shared" si="4"/>
        <v>1</v>
      </c>
      <c r="R16" s="126">
        <f t="shared" si="4"/>
        <v>0</v>
      </c>
      <c r="S16" s="21" t="s">
        <v>132</v>
      </c>
    </row>
    <row r="17" spans="1:19" ht="30" customHeight="1">
      <c r="A17" s="50" t="s">
        <v>38</v>
      </c>
      <c r="B17" s="131" t="s">
        <v>156</v>
      </c>
      <c r="C17" s="131" t="s">
        <v>112</v>
      </c>
      <c r="D17" s="127">
        <v>21</v>
      </c>
      <c r="E17" s="128" t="s">
        <v>22</v>
      </c>
      <c r="F17" s="129">
        <v>7</v>
      </c>
      <c r="G17" s="127">
        <v>21</v>
      </c>
      <c r="H17" s="128" t="s">
        <v>22</v>
      </c>
      <c r="I17" s="129">
        <v>2</v>
      </c>
      <c r="J17" s="127">
        <v>0</v>
      </c>
      <c r="K17" s="128" t="s">
        <v>22</v>
      </c>
      <c r="L17" s="129">
        <v>0</v>
      </c>
      <c r="M17" s="121">
        <f t="shared" si="0"/>
        <v>42</v>
      </c>
      <c r="N17" s="122">
        <f t="shared" si="1"/>
        <v>9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21" t="s">
        <v>132</v>
      </c>
    </row>
    <row r="18" spans="1:19" ht="30" customHeight="1">
      <c r="A18" s="50" t="s">
        <v>39</v>
      </c>
      <c r="B18" s="131" t="s">
        <v>155</v>
      </c>
      <c r="C18" s="131" t="s">
        <v>111</v>
      </c>
      <c r="D18" s="127">
        <v>17</v>
      </c>
      <c r="E18" s="128" t="s">
        <v>22</v>
      </c>
      <c r="F18" s="129">
        <v>21</v>
      </c>
      <c r="G18" s="127">
        <v>11</v>
      </c>
      <c r="H18" s="128" t="s">
        <v>22</v>
      </c>
      <c r="I18" s="129">
        <v>21</v>
      </c>
      <c r="J18" s="127">
        <v>0</v>
      </c>
      <c r="K18" s="128" t="s">
        <v>22</v>
      </c>
      <c r="L18" s="129">
        <v>0</v>
      </c>
      <c r="M18" s="121">
        <f t="shared" si="0"/>
        <v>28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 t="s">
        <v>132</v>
      </c>
    </row>
    <row r="19" spans="1:19" ht="30" customHeight="1" thickBot="1">
      <c r="A19" s="50" t="s">
        <v>40</v>
      </c>
      <c r="B19" s="131" t="s">
        <v>154</v>
      </c>
      <c r="C19" s="131" t="s">
        <v>110</v>
      </c>
      <c r="D19" s="127">
        <v>13</v>
      </c>
      <c r="E19" s="128" t="s">
        <v>22</v>
      </c>
      <c r="F19" s="129">
        <v>21</v>
      </c>
      <c r="G19" s="127">
        <v>21</v>
      </c>
      <c r="H19" s="128" t="s">
        <v>22</v>
      </c>
      <c r="I19" s="129">
        <v>14</v>
      </c>
      <c r="J19" s="127">
        <v>21</v>
      </c>
      <c r="K19" s="128" t="s">
        <v>22</v>
      </c>
      <c r="L19" s="129">
        <v>19</v>
      </c>
      <c r="M19" s="121">
        <f t="shared" si="0"/>
        <v>55</v>
      </c>
      <c r="N19" s="122">
        <f t="shared" si="1"/>
        <v>54</v>
      </c>
      <c r="O19" s="123">
        <f>IF(D19&gt;F19,1,0)+IF(G19&gt;I19,1,0)+IF(J19&gt;L19,1,0)</f>
        <v>2</v>
      </c>
      <c r="P19" s="124">
        <f>IF(D19&lt;F19,1,0)+IF(G19&lt;I19,1,0)+IF(J19&lt;L19,1,0)</f>
        <v>1</v>
      </c>
      <c r="Q19" s="132">
        <f t="shared" si="4"/>
        <v>1</v>
      </c>
      <c r="R19" s="126">
        <f t="shared" si="4"/>
        <v>0</v>
      </c>
      <c r="S19" s="22" t="s">
        <v>132</v>
      </c>
    </row>
    <row r="20" spans="1:19" ht="34.5" customHeight="1" thickBot="1">
      <c r="A20" s="115" t="s">
        <v>10</v>
      </c>
      <c r="B20" s="183" t="str">
        <f>IF(Q20&gt;R20,C8,IF(R20&gt;Q20,C9,"remíza"))</f>
        <v>SEVERNÍ ČECHY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33">
        <f aca="true" t="shared" si="5" ref="M20:R20">SUM(M11:M19)</f>
        <v>276</v>
      </c>
      <c r="N20" s="134">
        <f t="shared" si="5"/>
        <v>233</v>
      </c>
      <c r="O20" s="135">
        <f t="shared" si="5"/>
        <v>9</v>
      </c>
      <c r="P20" s="136">
        <f t="shared" si="5"/>
        <v>7</v>
      </c>
      <c r="Q20" s="135">
        <f t="shared" si="5"/>
        <v>4</v>
      </c>
      <c r="R20" s="137">
        <f t="shared" si="5"/>
        <v>3</v>
      </c>
      <c r="S20" s="1" t="s">
        <v>184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80" zoomScaleNormal="80" zoomScalePageLayoutView="0" workbookViewId="0" topLeftCell="A3">
      <selection activeCell="C18" sqref="C18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9.5" customHeight="1" thickBot="1">
      <c r="A7" s="31" t="s">
        <v>1</v>
      </c>
      <c r="B7" s="32"/>
      <c r="C7" s="33" t="s">
        <v>72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78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80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86" t="s">
        <v>54</v>
      </c>
      <c r="Q10" s="187"/>
      <c r="R10" s="187"/>
      <c r="S10" s="188"/>
    </row>
    <row r="11" spans="1:19" ht="24.75" customHeight="1">
      <c r="A11" s="14"/>
      <c r="B11" s="2" t="s">
        <v>6</v>
      </c>
      <c r="C11" s="2" t="s">
        <v>7</v>
      </c>
      <c r="D11" s="189" t="s">
        <v>8</v>
      </c>
      <c r="E11" s="190"/>
      <c r="F11" s="190"/>
      <c r="G11" s="190"/>
      <c r="H11" s="190"/>
      <c r="I11" s="190"/>
      <c r="J11" s="190"/>
      <c r="K11" s="190"/>
      <c r="L11" s="191"/>
      <c r="M11" s="192" t="s">
        <v>19</v>
      </c>
      <c r="N11" s="193"/>
      <c r="O11" s="192" t="s">
        <v>20</v>
      </c>
      <c r="P11" s="193"/>
      <c r="Q11" s="192" t="s">
        <v>21</v>
      </c>
      <c r="R11" s="193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182</v>
      </c>
      <c r="C13" s="117" t="s">
        <v>217</v>
      </c>
      <c r="D13" s="118">
        <v>21</v>
      </c>
      <c r="E13" s="119" t="s">
        <v>22</v>
      </c>
      <c r="F13" s="120">
        <v>13</v>
      </c>
      <c r="G13" s="118">
        <v>21</v>
      </c>
      <c r="H13" s="119" t="s">
        <v>22</v>
      </c>
      <c r="I13" s="120">
        <v>6</v>
      </c>
      <c r="J13" s="118"/>
      <c r="K13" s="119" t="s">
        <v>22</v>
      </c>
      <c r="L13" s="120"/>
      <c r="M13" s="121">
        <f aca="true" t="shared" si="0" ref="M13:M19">D13+G13+J13</f>
        <v>42</v>
      </c>
      <c r="N13" s="122">
        <f aca="true" t="shared" si="1" ref="N13:N19">F13+I13+L13</f>
        <v>19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 t="s">
        <v>97</v>
      </c>
    </row>
    <row r="14" spans="1:19" ht="30" customHeight="1">
      <c r="A14" s="50" t="s">
        <v>35</v>
      </c>
      <c r="B14" s="116" t="s">
        <v>189</v>
      </c>
      <c r="C14" s="117" t="s">
        <v>159</v>
      </c>
      <c r="D14" s="127">
        <v>14</v>
      </c>
      <c r="E14" s="128" t="s">
        <v>22</v>
      </c>
      <c r="F14" s="129">
        <v>21</v>
      </c>
      <c r="G14" s="127">
        <v>10</v>
      </c>
      <c r="H14" s="128" t="s">
        <v>22</v>
      </c>
      <c r="I14" s="129">
        <v>21</v>
      </c>
      <c r="J14" s="127"/>
      <c r="K14" s="128" t="s">
        <v>22</v>
      </c>
      <c r="L14" s="129"/>
      <c r="M14" s="121">
        <f t="shared" si="0"/>
        <v>24</v>
      </c>
      <c r="N14" s="122">
        <f t="shared" si="1"/>
        <v>42</v>
      </c>
      <c r="O14" s="123">
        <f t="shared" si="2"/>
        <v>0</v>
      </c>
      <c r="P14" s="124">
        <f t="shared" si="3"/>
        <v>2</v>
      </c>
      <c r="Q14" s="130">
        <f aca="true" t="shared" si="4" ref="Q14:R19">IF(O14=2,1,0)</f>
        <v>0</v>
      </c>
      <c r="R14" s="126">
        <f t="shared" si="4"/>
        <v>1</v>
      </c>
      <c r="S14" s="21" t="s">
        <v>97</v>
      </c>
    </row>
    <row r="15" spans="1:19" ht="30" customHeight="1">
      <c r="A15" s="50" t="s">
        <v>34</v>
      </c>
      <c r="B15" s="116" t="s">
        <v>151</v>
      </c>
      <c r="C15" s="117" t="s">
        <v>158</v>
      </c>
      <c r="D15" s="127">
        <v>16</v>
      </c>
      <c r="E15" s="128" t="s">
        <v>22</v>
      </c>
      <c r="F15" s="129">
        <v>21</v>
      </c>
      <c r="G15" s="127">
        <v>16</v>
      </c>
      <c r="H15" s="128" t="s">
        <v>22</v>
      </c>
      <c r="I15" s="129">
        <v>21</v>
      </c>
      <c r="J15" s="127"/>
      <c r="K15" s="128" t="s">
        <v>22</v>
      </c>
      <c r="L15" s="129"/>
      <c r="M15" s="121">
        <f t="shared" si="0"/>
        <v>32</v>
      </c>
      <c r="N15" s="122">
        <f t="shared" si="1"/>
        <v>42</v>
      </c>
      <c r="O15" s="123">
        <f>IF(D15&gt;F15,1,0)+IF(G15&gt;I15,1,0)+IF(J15&gt;L15,1,0)</f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 t="s">
        <v>97</v>
      </c>
    </row>
    <row r="16" spans="1:19" ht="30" customHeight="1">
      <c r="A16" s="50" t="s">
        <v>37</v>
      </c>
      <c r="B16" s="131" t="s">
        <v>188</v>
      </c>
      <c r="C16" s="131" t="s">
        <v>157</v>
      </c>
      <c r="D16" s="127">
        <v>16</v>
      </c>
      <c r="E16" s="128" t="s">
        <v>22</v>
      </c>
      <c r="F16" s="129">
        <v>21</v>
      </c>
      <c r="G16" s="127">
        <v>14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 t="shared" si="0"/>
        <v>30</v>
      </c>
      <c r="N16" s="122">
        <f t="shared" si="1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 t="s">
        <v>97</v>
      </c>
    </row>
    <row r="17" spans="1:19" ht="30" customHeight="1">
      <c r="A17" s="50" t="s">
        <v>38</v>
      </c>
      <c r="B17" s="131" t="s">
        <v>150</v>
      </c>
      <c r="C17" s="131" t="s">
        <v>156</v>
      </c>
      <c r="D17" s="127">
        <v>14</v>
      </c>
      <c r="E17" s="128" t="s">
        <v>22</v>
      </c>
      <c r="F17" s="129">
        <v>21</v>
      </c>
      <c r="G17" s="127">
        <v>13</v>
      </c>
      <c r="H17" s="128" t="s">
        <v>22</v>
      </c>
      <c r="I17" s="129">
        <v>21</v>
      </c>
      <c r="J17" s="127">
        <v>0</v>
      </c>
      <c r="K17" s="128" t="s">
        <v>22</v>
      </c>
      <c r="L17" s="129">
        <v>0</v>
      </c>
      <c r="M17" s="121">
        <f t="shared" si="0"/>
        <v>27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 t="s">
        <v>97</v>
      </c>
    </row>
    <row r="18" spans="1:19" ht="30" customHeight="1">
      <c r="A18" s="50" t="s">
        <v>39</v>
      </c>
      <c r="B18" s="131" t="s">
        <v>178</v>
      </c>
      <c r="C18" s="131" t="s">
        <v>155</v>
      </c>
      <c r="D18" s="127">
        <v>21</v>
      </c>
      <c r="E18" s="128" t="s">
        <v>22</v>
      </c>
      <c r="F18" s="129">
        <v>16</v>
      </c>
      <c r="G18" s="127">
        <v>21</v>
      </c>
      <c r="H18" s="128" t="s">
        <v>22</v>
      </c>
      <c r="I18" s="129">
        <v>15</v>
      </c>
      <c r="J18" s="127"/>
      <c r="K18" s="128" t="s">
        <v>22</v>
      </c>
      <c r="L18" s="129"/>
      <c r="M18" s="121">
        <f t="shared" si="0"/>
        <v>42</v>
      </c>
      <c r="N18" s="122">
        <f t="shared" si="1"/>
        <v>31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21" t="s">
        <v>97</v>
      </c>
    </row>
    <row r="19" spans="1:19" ht="30" customHeight="1" thickBot="1">
      <c r="A19" s="50" t="s">
        <v>40</v>
      </c>
      <c r="B19" s="131" t="s">
        <v>147</v>
      </c>
      <c r="C19" s="131" t="s">
        <v>154</v>
      </c>
      <c r="D19" s="127">
        <v>21</v>
      </c>
      <c r="E19" s="128" t="s">
        <v>22</v>
      </c>
      <c r="F19" s="129">
        <v>9</v>
      </c>
      <c r="G19" s="127">
        <v>21</v>
      </c>
      <c r="H19" s="128" t="s">
        <v>22</v>
      </c>
      <c r="I19" s="129">
        <v>10</v>
      </c>
      <c r="J19" s="127">
        <v>0</v>
      </c>
      <c r="K19" s="128" t="s">
        <v>22</v>
      </c>
      <c r="L19" s="129">
        <v>0</v>
      </c>
      <c r="M19" s="121">
        <f t="shared" si="0"/>
        <v>42</v>
      </c>
      <c r="N19" s="122">
        <f t="shared" si="1"/>
        <v>19</v>
      </c>
      <c r="O19" s="123">
        <f>IF(D19&gt;F19,1,0)+IF(G19&gt;I19,1,0)+IF(J19&gt;L19,1,0)</f>
        <v>2</v>
      </c>
      <c r="P19" s="124">
        <f>IF(D19&lt;F19,1,0)+IF(G19&lt;I19,1,0)+IF(J19&lt;L19,1,0)</f>
        <v>0</v>
      </c>
      <c r="Q19" s="132">
        <f t="shared" si="4"/>
        <v>1</v>
      </c>
      <c r="R19" s="126">
        <f t="shared" si="4"/>
        <v>0</v>
      </c>
      <c r="S19" s="22" t="s">
        <v>97</v>
      </c>
    </row>
    <row r="20" spans="1:19" ht="34.5" customHeight="1" thickBot="1">
      <c r="A20" s="115" t="s">
        <v>10</v>
      </c>
      <c r="B20" s="183" t="str">
        <f>IF(Q20&gt;R20,C8,IF(R20&gt;Q20,C9,"remíza"))</f>
        <v>SEVERNÍ ČECHY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33">
        <f aca="true" t="shared" si="5" ref="M20:R20">SUM(M11:M19)</f>
        <v>239</v>
      </c>
      <c r="N20" s="134">
        <f t="shared" si="5"/>
        <v>237</v>
      </c>
      <c r="O20" s="135">
        <f t="shared" si="5"/>
        <v>6</v>
      </c>
      <c r="P20" s="136">
        <f t="shared" si="5"/>
        <v>8</v>
      </c>
      <c r="Q20" s="135">
        <f t="shared" si="5"/>
        <v>3</v>
      </c>
      <c r="R20" s="137">
        <f t="shared" si="5"/>
        <v>4</v>
      </c>
      <c r="S20" s="1" t="s">
        <v>184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90" zoomScaleNormal="90" zoomScalePageLayoutView="0" workbookViewId="0" topLeftCell="A3">
      <selection activeCell="B19" sqref="B19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9.5" customHeight="1" thickBot="1">
      <c r="A7" s="31" t="s">
        <v>1</v>
      </c>
      <c r="B7" s="32"/>
      <c r="C7" s="33" t="s">
        <v>72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80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75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86" t="s">
        <v>54</v>
      </c>
      <c r="Q10" s="187"/>
      <c r="R10" s="187"/>
      <c r="S10" s="188"/>
    </row>
    <row r="11" spans="1:19" ht="24.75" customHeight="1">
      <c r="A11" s="14"/>
      <c r="B11" s="2" t="s">
        <v>6</v>
      </c>
      <c r="C11" s="2" t="s">
        <v>7</v>
      </c>
      <c r="D11" s="189" t="s">
        <v>8</v>
      </c>
      <c r="E11" s="190"/>
      <c r="F11" s="190"/>
      <c r="G11" s="190"/>
      <c r="H11" s="190"/>
      <c r="I11" s="190"/>
      <c r="J11" s="190"/>
      <c r="K11" s="190"/>
      <c r="L11" s="191"/>
      <c r="M11" s="192" t="s">
        <v>19</v>
      </c>
      <c r="N11" s="193"/>
      <c r="O11" s="192" t="s">
        <v>20</v>
      </c>
      <c r="P11" s="193"/>
      <c r="Q11" s="192" t="s">
        <v>21</v>
      </c>
      <c r="R11" s="193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7" t="s">
        <v>218</v>
      </c>
      <c r="C13" s="117" t="s">
        <v>204</v>
      </c>
      <c r="D13" s="118">
        <v>17</v>
      </c>
      <c r="E13" s="119" t="s">
        <v>22</v>
      </c>
      <c r="F13" s="120">
        <v>21</v>
      </c>
      <c r="G13" s="118">
        <v>14</v>
      </c>
      <c r="H13" s="119" t="s">
        <v>22</v>
      </c>
      <c r="I13" s="120">
        <v>21</v>
      </c>
      <c r="J13" s="118">
        <v>0</v>
      </c>
      <c r="K13" s="119" t="s">
        <v>22</v>
      </c>
      <c r="L13" s="120">
        <v>0</v>
      </c>
      <c r="M13" s="121">
        <f aca="true" t="shared" si="0" ref="M13:M19">D13+G13+J13</f>
        <v>31</v>
      </c>
      <c r="N13" s="122">
        <f aca="true" t="shared" si="1" ref="N13:N19">F13+I13+L13</f>
        <v>42</v>
      </c>
      <c r="O13" s="123">
        <f aca="true" t="shared" si="2" ref="O13:O18">IF(D13&gt;F13,1,0)+IF(G13&gt;I13,1,0)+IF(J13&gt;L13,1,0)</f>
        <v>0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 t="s">
        <v>109</v>
      </c>
    </row>
    <row r="14" spans="1:19" ht="30" customHeight="1">
      <c r="A14" s="50" t="s">
        <v>35</v>
      </c>
      <c r="B14" s="117" t="s">
        <v>159</v>
      </c>
      <c r="C14" s="117" t="s">
        <v>207</v>
      </c>
      <c r="D14" s="127">
        <v>21</v>
      </c>
      <c r="E14" s="128" t="s">
        <v>22</v>
      </c>
      <c r="F14" s="129">
        <v>5</v>
      </c>
      <c r="G14" s="127">
        <v>21</v>
      </c>
      <c r="H14" s="128" t="s">
        <v>22</v>
      </c>
      <c r="I14" s="129">
        <v>13</v>
      </c>
      <c r="J14" s="127"/>
      <c r="K14" s="128" t="s">
        <v>22</v>
      </c>
      <c r="L14" s="129"/>
      <c r="M14" s="121">
        <f t="shared" si="0"/>
        <v>42</v>
      </c>
      <c r="N14" s="122">
        <f t="shared" si="1"/>
        <v>18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 t="s">
        <v>109</v>
      </c>
    </row>
    <row r="15" spans="1:19" ht="30" customHeight="1">
      <c r="A15" s="50" t="s">
        <v>34</v>
      </c>
      <c r="B15" s="117" t="s">
        <v>158</v>
      </c>
      <c r="C15" s="117" t="s">
        <v>203</v>
      </c>
      <c r="D15" s="127">
        <v>17</v>
      </c>
      <c r="E15" s="128" t="s">
        <v>22</v>
      </c>
      <c r="F15" s="129">
        <v>21</v>
      </c>
      <c r="G15" s="127">
        <v>10</v>
      </c>
      <c r="H15" s="128" t="s">
        <v>22</v>
      </c>
      <c r="I15" s="129">
        <v>21</v>
      </c>
      <c r="J15" s="127"/>
      <c r="K15" s="128" t="s">
        <v>22</v>
      </c>
      <c r="L15" s="129"/>
      <c r="M15" s="121">
        <f t="shared" si="0"/>
        <v>27</v>
      </c>
      <c r="N15" s="122">
        <f t="shared" si="1"/>
        <v>42</v>
      </c>
      <c r="O15" s="123">
        <f>IF(D15&gt;F15,1,0)+IF(G15&gt;I15,1,0)+IF(J15&gt;L15,1,0)</f>
        <v>0</v>
      </c>
      <c r="P15" s="124">
        <f t="shared" si="3"/>
        <v>2</v>
      </c>
      <c r="Q15" s="130">
        <f t="shared" si="4"/>
        <v>0</v>
      </c>
      <c r="R15" s="126">
        <f t="shared" si="4"/>
        <v>1</v>
      </c>
      <c r="S15" s="21" t="s">
        <v>109</v>
      </c>
    </row>
    <row r="16" spans="1:19" ht="30" customHeight="1">
      <c r="A16" s="50" t="s">
        <v>37</v>
      </c>
      <c r="B16" s="131" t="s">
        <v>157</v>
      </c>
      <c r="C16" s="131" t="s">
        <v>142</v>
      </c>
      <c r="D16" s="127">
        <v>21</v>
      </c>
      <c r="E16" s="128" t="s">
        <v>22</v>
      </c>
      <c r="F16" s="129">
        <v>18</v>
      </c>
      <c r="G16" s="127">
        <v>21</v>
      </c>
      <c r="H16" s="128" t="s">
        <v>22</v>
      </c>
      <c r="I16" s="129">
        <v>15</v>
      </c>
      <c r="J16" s="127">
        <v>0</v>
      </c>
      <c r="K16" s="128" t="s">
        <v>22</v>
      </c>
      <c r="L16" s="129">
        <v>0</v>
      </c>
      <c r="M16" s="121">
        <f t="shared" si="0"/>
        <v>42</v>
      </c>
      <c r="N16" s="122">
        <f t="shared" si="1"/>
        <v>33</v>
      </c>
      <c r="O16" s="123">
        <f>IF(D16&gt;F16,1,0)+IF(G16&gt;I16,1,0)+IF(J16&gt;L16,1,0)</f>
        <v>2</v>
      </c>
      <c r="P16" s="124">
        <f>IF(D16&lt;F16,1,0)+IF(G16&lt;I16,1,0)+IF(J16&lt;L16,1,0)</f>
        <v>0</v>
      </c>
      <c r="Q16" s="130">
        <f t="shared" si="4"/>
        <v>1</v>
      </c>
      <c r="R16" s="126">
        <f t="shared" si="4"/>
        <v>0</v>
      </c>
      <c r="S16" s="21" t="s">
        <v>109</v>
      </c>
    </row>
    <row r="17" spans="1:19" ht="30" customHeight="1">
      <c r="A17" s="50" t="s">
        <v>38</v>
      </c>
      <c r="B17" s="131" t="s">
        <v>156</v>
      </c>
      <c r="C17" s="131" t="s">
        <v>141</v>
      </c>
      <c r="D17" s="127">
        <v>16</v>
      </c>
      <c r="E17" s="128" t="s">
        <v>22</v>
      </c>
      <c r="F17" s="129">
        <v>21</v>
      </c>
      <c r="G17" s="127">
        <v>19</v>
      </c>
      <c r="H17" s="128" t="s">
        <v>22</v>
      </c>
      <c r="I17" s="129">
        <v>21</v>
      </c>
      <c r="J17" s="127"/>
      <c r="K17" s="128" t="s">
        <v>22</v>
      </c>
      <c r="L17" s="129"/>
      <c r="M17" s="121">
        <f t="shared" si="0"/>
        <v>35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 t="s">
        <v>109</v>
      </c>
    </row>
    <row r="18" spans="1:19" ht="30" customHeight="1">
      <c r="A18" s="50" t="s">
        <v>39</v>
      </c>
      <c r="B18" s="131" t="s">
        <v>201</v>
      </c>
      <c r="C18" s="131" t="s">
        <v>202</v>
      </c>
      <c r="D18" s="127">
        <v>8</v>
      </c>
      <c r="E18" s="128" t="s">
        <v>22</v>
      </c>
      <c r="F18" s="129">
        <v>21</v>
      </c>
      <c r="G18" s="127">
        <v>12</v>
      </c>
      <c r="H18" s="128" t="s">
        <v>22</v>
      </c>
      <c r="I18" s="129">
        <v>21</v>
      </c>
      <c r="J18" s="127"/>
      <c r="K18" s="128" t="s">
        <v>22</v>
      </c>
      <c r="L18" s="129"/>
      <c r="M18" s="121">
        <f t="shared" si="0"/>
        <v>20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 t="s">
        <v>109</v>
      </c>
    </row>
    <row r="19" spans="1:19" ht="30" customHeight="1" thickBot="1">
      <c r="A19" s="50" t="s">
        <v>40</v>
      </c>
      <c r="B19" s="131" t="s">
        <v>155</v>
      </c>
      <c r="C19" s="131" t="s">
        <v>139</v>
      </c>
      <c r="D19" s="127">
        <v>11</v>
      </c>
      <c r="E19" s="128" t="s">
        <v>22</v>
      </c>
      <c r="F19" s="129">
        <v>21</v>
      </c>
      <c r="G19" s="127">
        <v>11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22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 t="s">
        <v>109</v>
      </c>
    </row>
    <row r="20" spans="1:19" ht="34.5" customHeight="1" thickBot="1">
      <c r="A20" s="115" t="s">
        <v>10</v>
      </c>
      <c r="B20" s="183" t="str">
        <f>IF(Q20&gt;R20,C8,IF(R20&gt;Q20,C9,"remíza"))</f>
        <v>SEVERNÍ MORAVA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33">
        <f aca="true" t="shared" si="5" ref="M20:R20">SUM(M11:M19)</f>
        <v>219</v>
      </c>
      <c r="N20" s="134">
        <f t="shared" si="5"/>
        <v>261</v>
      </c>
      <c r="O20" s="135">
        <f t="shared" si="5"/>
        <v>4</v>
      </c>
      <c r="P20" s="136">
        <f t="shared" si="5"/>
        <v>10</v>
      </c>
      <c r="Q20" s="135">
        <f t="shared" si="5"/>
        <v>2</v>
      </c>
      <c r="R20" s="137">
        <f t="shared" si="5"/>
        <v>5</v>
      </c>
      <c r="S20" s="1" t="s">
        <v>184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90" zoomScaleNormal="90" zoomScalePageLayoutView="0" workbookViewId="0" topLeftCell="A3">
      <selection activeCell="G15" sqref="G15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9.5" customHeight="1" thickBot="1">
      <c r="A7" s="31" t="s">
        <v>1</v>
      </c>
      <c r="B7" s="32"/>
      <c r="C7" s="33" t="s">
        <v>72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75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78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86" t="s">
        <v>54</v>
      </c>
      <c r="Q10" s="187"/>
      <c r="R10" s="187"/>
      <c r="S10" s="188"/>
    </row>
    <row r="11" spans="1:19" ht="24.75" customHeight="1">
      <c r="A11" s="14"/>
      <c r="B11" s="2" t="s">
        <v>6</v>
      </c>
      <c r="C11" s="2" t="s">
        <v>7</v>
      </c>
      <c r="D11" s="189" t="s">
        <v>8</v>
      </c>
      <c r="E11" s="190"/>
      <c r="F11" s="190"/>
      <c r="G11" s="190"/>
      <c r="H11" s="190"/>
      <c r="I11" s="190"/>
      <c r="J11" s="190"/>
      <c r="K11" s="190"/>
      <c r="L11" s="191"/>
      <c r="M11" s="192" t="s">
        <v>19</v>
      </c>
      <c r="N11" s="193"/>
      <c r="O11" s="192" t="s">
        <v>20</v>
      </c>
      <c r="P11" s="193"/>
      <c r="Q11" s="192" t="s">
        <v>21</v>
      </c>
      <c r="R11" s="193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7" t="s">
        <v>214</v>
      </c>
      <c r="C13" s="117" t="s">
        <v>182</v>
      </c>
      <c r="D13" s="118">
        <v>17</v>
      </c>
      <c r="E13" s="119" t="s">
        <v>22</v>
      </c>
      <c r="F13" s="120">
        <v>21</v>
      </c>
      <c r="G13" s="118">
        <v>9</v>
      </c>
      <c r="H13" s="119" t="s">
        <v>22</v>
      </c>
      <c r="I13" s="120">
        <v>21</v>
      </c>
      <c r="J13" s="118"/>
      <c r="K13" s="119" t="s">
        <v>22</v>
      </c>
      <c r="L13" s="120"/>
      <c r="M13" s="121">
        <f aca="true" t="shared" si="0" ref="M13:M19">D13+G13+J13</f>
        <v>26</v>
      </c>
      <c r="N13" s="122">
        <f aca="true" t="shared" si="1" ref="N13:N19">F13+I13+L13</f>
        <v>42</v>
      </c>
      <c r="O13" s="123">
        <f aca="true" t="shared" si="2" ref="O13:O18">IF(D13&gt;F13,1,0)+IF(G13&gt;I13,1,0)+IF(J13&gt;L13,1,0)</f>
        <v>0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 t="s">
        <v>195</v>
      </c>
    </row>
    <row r="14" spans="1:19" ht="30" customHeight="1">
      <c r="A14" s="50" t="s">
        <v>35</v>
      </c>
      <c r="B14" s="117" t="s">
        <v>144</v>
      </c>
      <c r="C14" s="117" t="s">
        <v>211</v>
      </c>
      <c r="D14" s="127">
        <v>21</v>
      </c>
      <c r="E14" s="128" t="s">
        <v>22</v>
      </c>
      <c r="F14" s="129">
        <v>16</v>
      </c>
      <c r="G14" s="127">
        <v>21</v>
      </c>
      <c r="H14" s="128" t="s">
        <v>22</v>
      </c>
      <c r="I14" s="129">
        <v>12</v>
      </c>
      <c r="J14" s="127"/>
      <c r="K14" s="128" t="s">
        <v>22</v>
      </c>
      <c r="L14" s="129"/>
      <c r="M14" s="121">
        <f t="shared" si="0"/>
        <v>42</v>
      </c>
      <c r="N14" s="122">
        <f t="shared" si="1"/>
        <v>28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 t="s">
        <v>195</v>
      </c>
    </row>
    <row r="15" spans="1:19" ht="30" customHeight="1">
      <c r="A15" s="50" t="s">
        <v>34</v>
      </c>
      <c r="B15" s="117" t="s">
        <v>213</v>
      </c>
      <c r="C15" s="117" t="s">
        <v>151</v>
      </c>
      <c r="D15" s="127">
        <v>21</v>
      </c>
      <c r="E15" s="128" t="s">
        <v>22</v>
      </c>
      <c r="F15" s="129">
        <v>12</v>
      </c>
      <c r="G15" s="127">
        <v>21</v>
      </c>
      <c r="H15" s="128" t="s">
        <v>22</v>
      </c>
      <c r="I15" s="129">
        <v>16</v>
      </c>
      <c r="J15" s="127">
        <v>0</v>
      </c>
      <c r="K15" s="128" t="s">
        <v>22</v>
      </c>
      <c r="L15" s="129">
        <v>0</v>
      </c>
      <c r="M15" s="121">
        <f t="shared" si="0"/>
        <v>42</v>
      </c>
      <c r="N15" s="122">
        <f t="shared" si="1"/>
        <v>28</v>
      </c>
      <c r="O15" s="123">
        <f>IF(D15&gt;F15,1,0)+IF(G15&gt;I15,1,0)+IF(J15&gt;L15,1,0)</f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21" t="s">
        <v>195</v>
      </c>
    </row>
    <row r="16" spans="1:19" ht="30" customHeight="1">
      <c r="A16" s="50" t="s">
        <v>37</v>
      </c>
      <c r="B16" s="131" t="s">
        <v>142</v>
      </c>
      <c r="C16" s="131" t="s">
        <v>150</v>
      </c>
      <c r="D16" s="127">
        <v>18</v>
      </c>
      <c r="E16" s="128" t="s">
        <v>22</v>
      </c>
      <c r="F16" s="129">
        <v>21</v>
      </c>
      <c r="G16" s="127">
        <v>21</v>
      </c>
      <c r="H16" s="128" t="s">
        <v>22</v>
      </c>
      <c r="I16" s="129">
        <v>12</v>
      </c>
      <c r="J16" s="127">
        <v>21</v>
      </c>
      <c r="K16" s="128" t="s">
        <v>22</v>
      </c>
      <c r="L16" s="129">
        <v>17</v>
      </c>
      <c r="M16" s="121">
        <f t="shared" si="0"/>
        <v>60</v>
      </c>
      <c r="N16" s="122">
        <f t="shared" si="1"/>
        <v>50</v>
      </c>
      <c r="O16" s="123">
        <f>IF(D16&gt;F16,1,0)+IF(G16&gt;I16,1,0)+IF(J16&gt;L16,1,0)</f>
        <v>2</v>
      </c>
      <c r="P16" s="124">
        <f>IF(D16&lt;F16,1,0)+IF(G16&lt;I16,1,0)+IF(J16&lt;L16,1,0)</f>
        <v>1</v>
      </c>
      <c r="Q16" s="130">
        <f t="shared" si="4"/>
        <v>1</v>
      </c>
      <c r="R16" s="126">
        <f t="shared" si="4"/>
        <v>0</v>
      </c>
      <c r="S16" s="21" t="s">
        <v>195</v>
      </c>
    </row>
    <row r="17" spans="1:19" ht="30" customHeight="1">
      <c r="A17" s="50" t="s">
        <v>38</v>
      </c>
      <c r="B17" s="131" t="s">
        <v>141</v>
      </c>
      <c r="C17" s="131" t="s">
        <v>149</v>
      </c>
      <c r="D17" s="127">
        <v>21</v>
      </c>
      <c r="E17" s="128" t="s">
        <v>22</v>
      </c>
      <c r="F17" s="129">
        <v>18</v>
      </c>
      <c r="G17" s="127">
        <v>21</v>
      </c>
      <c r="H17" s="128" t="s">
        <v>22</v>
      </c>
      <c r="I17" s="129">
        <v>12</v>
      </c>
      <c r="J17" s="127"/>
      <c r="K17" s="128" t="s">
        <v>22</v>
      </c>
      <c r="L17" s="129"/>
      <c r="M17" s="121">
        <f t="shared" si="0"/>
        <v>42</v>
      </c>
      <c r="N17" s="122">
        <f t="shared" si="1"/>
        <v>30</v>
      </c>
      <c r="O17" s="123">
        <f t="shared" si="2"/>
        <v>2</v>
      </c>
      <c r="P17" s="124">
        <f t="shared" si="3"/>
        <v>0</v>
      </c>
      <c r="Q17" s="130">
        <f t="shared" si="4"/>
        <v>1</v>
      </c>
      <c r="R17" s="126">
        <f t="shared" si="4"/>
        <v>0</v>
      </c>
      <c r="S17" s="21" t="s">
        <v>195</v>
      </c>
    </row>
    <row r="18" spans="1:19" ht="30" customHeight="1">
      <c r="A18" s="50" t="s">
        <v>39</v>
      </c>
      <c r="B18" s="131" t="s">
        <v>202</v>
      </c>
      <c r="C18" s="131" t="s">
        <v>148</v>
      </c>
      <c r="D18" s="127">
        <v>21</v>
      </c>
      <c r="E18" s="128" t="s">
        <v>22</v>
      </c>
      <c r="F18" s="129">
        <v>14</v>
      </c>
      <c r="G18" s="127">
        <v>21</v>
      </c>
      <c r="H18" s="128" t="s">
        <v>22</v>
      </c>
      <c r="I18" s="129">
        <v>19</v>
      </c>
      <c r="J18" s="127"/>
      <c r="K18" s="128" t="s">
        <v>22</v>
      </c>
      <c r="L18" s="129"/>
      <c r="M18" s="121">
        <f t="shared" si="0"/>
        <v>42</v>
      </c>
      <c r="N18" s="122">
        <f t="shared" si="1"/>
        <v>33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21" t="s">
        <v>195</v>
      </c>
    </row>
    <row r="19" spans="1:19" ht="30" customHeight="1" thickBot="1">
      <c r="A19" s="50" t="s">
        <v>40</v>
      </c>
      <c r="B19" s="131" t="s">
        <v>139</v>
      </c>
      <c r="C19" s="131" t="s">
        <v>147</v>
      </c>
      <c r="D19" s="127">
        <v>12</v>
      </c>
      <c r="E19" s="128" t="s">
        <v>22</v>
      </c>
      <c r="F19" s="129">
        <v>21</v>
      </c>
      <c r="G19" s="127">
        <v>14</v>
      </c>
      <c r="H19" s="128" t="s">
        <v>22</v>
      </c>
      <c r="I19" s="129">
        <v>21</v>
      </c>
      <c r="J19" s="127">
        <v>0</v>
      </c>
      <c r="K19" s="128" t="s">
        <v>22</v>
      </c>
      <c r="L19" s="129">
        <v>0</v>
      </c>
      <c r="M19" s="121">
        <f t="shared" si="0"/>
        <v>26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 t="s">
        <v>195</v>
      </c>
    </row>
    <row r="20" spans="1:19" ht="34.5" customHeight="1" thickBot="1">
      <c r="A20" s="115" t="s">
        <v>10</v>
      </c>
      <c r="B20" s="183" t="str">
        <f>IF(Q20&gt;R20,C8,IF(R20&gt;Q20,C9,"remíza"))</f>
        <v>SEVERNÍ MORAVA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33">
        <f aca="true" t="shared" si="5" ref="M20:R20">SUM(M11:M19)</f>
        <v>280</v>
      </c>
      <c r="N20" s="134">
        <f t="shared" si="5"/>
        <v>253</v>
      </c>
      <c r="O20" s="135">
        <f t="shared" si="5"/>
        <v>10</v>
      </c>
      <c r="P20" s="136">
        <f t="shared" si="5"/>
        <v>5</v>
      </c>
      <c r="Q20" s="135">
        <f t="shared" si="5"/>
        <v>5</v>
      </c>
      <c r="R20" s="137">
        <f t="shared" si="5"/>
        <v>2</v>
      </c>
      <c r="S20" s="1" t="s">
        <v>184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24"/>
  <sheetViews>
    <sheetView zoomScalePageLayoutView="0" workbookViewId="0" topLeftCell="A1">
      <selection activeCell="W9" sqref="W9:W11"/>
    </sheetView>
  </sheetViews>
  <sheetFormatPr defaultColWidth="9.00390625" defaultRowHeight="12.75"/>
  <cols>
    <col min="1" max="1" width="2.75390625" style="0" customWidth="1"/>
    <col min="2" max="2" width="4.00390625" style="39" customWidth="1"/>
    <col min="3" max="3" width="30.75390625" style="0" customWidth="1"/>
    <col min="4" max="4" width="4.75390625" style="0" customWidth="1"/>
    <col min="5" max="5" width="1.75390625" style="0" customWidth="1"/>
    <col min="6" max="7" width="4.75390625" style="0" customWidth="1"/>
    <col min="8" max="8" width="1.75390625" style="0" customWidth="1"/>
    <col min="9" max="10" width="4.75390625" style="0" customWidth="1"/>
    <col min="11" max="11" width="1.75390625" style="0" customWidth="1"/>
    <col min="12" max="12" width="4.75390625" style="0" customWidth="1"/>
    <col min="13" max="13" width="5.75390625" style="0" customWidth="1"/>
    <col min="14" max="14" width="1.75390625" style="0" customWidth="1"/>
    <col min="15" max="15" width="5.75390625" style="0" customWidth="1"/>
    <col min="16" max="16" width="4.75390625" style="0" customWidth="1"/>
    <col min="17" max="17" width="1.75390625" style="0" customWidth="1"/>
    <col min="18" max="19" width="4.75390625" style="0" customWidth="1"/>
    <col min="20" max="20" width="1.75390625" style="0" customWidth="1"/>
    <col min="21" max="21" width="4.75390625" style="0" customWidth="1"/>
    <col min="24" max="24" width="2.75390625" style="0" customWidth="1"/>
  </cols>
  <sheetData>
    <row r="1" ht="8.25" customHeight="1"/>
    <row r="2" spans="1:25" ht="26.25">
      <c r="A2" s="3"/>
      <c r="B2" s="113" t="s">
        <v>47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3"/>
      <c r="Y2" s="3"/>
    </row>
    <row r="3" spans="1:25" ht="23.25">
      <c r="A3" s="3"/>
      <c r="B3" s="40" t="s">
        <v>73</v>
      </c>
      <c r="C3" s="114"/>
      <c r="D3" s="40"/>
      <c r="E3" s="40"/>
      <c r="F3" s="39"/>
      <c r="G3" s="39"/>
      <c r="H3" s="39"/>
      <c r="I3" s="40"/>
      <c r="J3" s="40"/>
      <c r="K3" s="4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3"/>
      <c r="Y3" s="3"/>
    </row>
    <row r="4" spans="1:25" ht="12" customHeight="1" thickBot="1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3" s="39" customFormat="1" ht="30" customHeight="1" thickBot="1" thickTop="1">
      <c r="B5" s="41"/>
      <c r="C5" s="42" t="s">
        <v>53</v>
      </c>
      <c r="D5" s="151">
        <v>1</v>
      </c>
      <c r="E5" s="152"/>
      <c r="F5" s="153"/>
      <c r="G5" s="154">
        <v>2</v>
      </c>
      <c r="H5" s="152"/>
      <c r="I5" s="153"/>
      <c r="J5" s="154">
        <v>3</v>
      </c>
      <c r="K5" s="152"/>
      <c r="L5" s="153"/>
      <c r="M5" s="155" t="s">
        <v>32</v>
      </c>
      <c r="N5" s="156"/>
      <c r="O5" s="157"/>
      <c r="P5" s="156" t="s">
        <v>30</v>
      </c>
      <c r="Q5" s="156"/>
      <c r="R5" s="157"/>
      <c r="S5" s="158" t="s">
        <v>31</v>
      </c>
      <c r="T5" s="156"/>
      <c r="U5" s="157"/>
      <c r="V5" s="43" t="s">
        <v>23</v>
      </c>
      <c r="W5" s="44" t="s">
        <v>24</v>
      </c>
    </row>
    <row r="6" spans="1:25" ht="19.5" customHeight="1">
      <c r="A6" s="3"/>
      <c r="B6" s="159">
        <v>1</v>
      </c>
      <c r="C6" s="45"/>
      <c r="D6" s="94"/>
      <c r="E6" s="95"/>
      <c r="F6" s="96"/>
      <c r="G6" s="85">
        <f>'F46_1-2'!Q20</f>
        <v>6</v>
      </c>
      <c r="H6" s="86" t="s">
        <v>22</v>
      </c>
      <c r="I6" s="55">
        <f>'F46_1-2'!R20</f>
        <v>1</v>
      </c>
      <c r="J6" s="85">
        <f>SUM('F46_3-1'!R20)</f>
        <v>3</v>
      </c>
      <c r="K6" s="86" t="s">
        <v>22</v>
      </c>
      <c r="L6" s="55">
        <f>SUM('F46_3-1'!Q20)</f>
        <v>4</v>
      </c>
      <c r="M6" s="80"/>
      <c r="N6" s="59"/>
      <c r="O6" s="74"/>
      <c r="P6" s="60"/>
      <c r="Q6" s="59"/>
      <c r="R6" s="61"/>
      <c r="S6" s="58">
        <f>G6+J6</f>
        <v>9</v>
      </c>
      <c r="T6" s="62" t="s">
        <v>22</v>
      </c>
      <c r="U6" s="74">
        <f>I6+L6</f>
        <v>5</v>
      </c>
      <c r="V6" s="162">
        <v>1</v>
      </c>
      <c r="W6" s="165" t="s">
        <v>62</v>
      </c>
      <c r="X6" s="3"/>
      <c r="Y6" s="3"/>
    </row>
    <row r="7" spans="1:25" ht="19.5" customHeight="1">
      <c r="A7" s="3"/>
      <c r="B7" s="160"/>
      <c r="C7" s="46" t="s">
        <v>76</v>
      </c>
      <c r="D7" s="97"/>
      <c r="E7" s="98"/>
      <c r="F7" s="99"/>
      <c r="G7" s="88">
        <f>'F46_1-2'!O20</f>
        <v>13</v>
      </c>
      <c r="H7" s="89" t="s">
        <v>22</v>
      </c>
      <c r="I7" s="56">
        <f>'F46_1-2'!P20</f>
        <v>4</v>
      </c>
      <c r="J7" s="88">
        <f>SUM('F46_3-1'!P20)</f>
        <v>7</v>
      </c>
      <c r="K7" s="89" t="s">
        <v>22</v>
      </c>
      <c r="L7" s="56">
        <f>SUM('F46_3-1'!O20)</f>
        <v>8</v>
      </c>
      <c r="M7" s="76"/>
      <c r="N7" s="63"/>
      <c r="O7" s="66"/>
      <c r="P7" s="64">
        <f>G7+J7</f>
        <v>20</v>
      </c>
      <c r="Q7" s="65" t="s">
        <v>22</v>
      </c>
      <c r="R7" s="66">
        <f>I7+L7</f>
        <v>12</v>
      </c>
      <c r="S7" s="67"/>
      <c r="T7" s="68"/>
      <c r="U7" s="110"/>
      <c r="V7" s="163"/>
      <c r="W7" s="166"/>
      <c r="X7" s="3"/>
      <c r="Y7" s="3"/>
    </row>
    <row r="8" spans="1:25" ht="19.5" customHeight="1" thickBot="1">
      <c r="A8" s="3"/>
      <c r="B8" s="161"/>
      <c r="C8" s="47"/>
      <c r="D8" s="100"/>
      <c r="E8" s="101"/>
      <c r="F8" s="102"/>
      <c r="G8" s="91">
        <f>'F46_1-2'!M20</f>
        <v>344</v>
      </c>
      <c r="H8" s="92" t="s">
        <v>22</v>
      </c>
      <c r="I8" s="57">
        <f>'F46_1-2'!N20</f>
        <v>238</v>
      </c>
      <c r="J8" s="91">
        <f>SUM('F46_3-1'!N20)</f>
        <v>254</v>
      </c>
      <c r="K8" s="92" t="s">
        <v>22</v>
      </c>
      <c r="L8" s="57">
        <f>SUM('F46_3-1'!M20)</f>
        <v>244</v>
      </c>
      <c r="M8" s="81">
        <f>G8+J8</f>
        <v>598</v>
      </c>
      <c r="N8" s="75" t="s">
        <v>22</v>
      </c>
      <c r="O8" s="103">
        <f>I8+L8</f>
        <v>482</v>
      </c>
      <c r="P8" s="69"/>
      <c r="Q8" s="70"/>
      <c r="R8" s="71"/>
      <c r="S8" s="72"/>
      <c r="T8" s="73"/>
      <c r="U8" s="111"/>
      <c r="V8" s="164"/>
      <c r="W8" s="167"/>
      <c r="X8" s="3"/>
      <c r="Y8" s="3"/>
    </row>
    <row r="9" spans="1:25" ht="19.5" customHeight="1">
      <c r="A9" s="3"/>
      <c r="B9" s="159">
        <v>2</v>
      </c>
      <c r="C9" s="45"/>
      <c r="D9" s="104">
        <f>I6</f>
        <v>1</v>
      </c>
      <c r="E9" s="86" t="s">
        <v>22</v>
      </c>
      <c r="F9" s="87">
        <f>G6</f>
        <v>6</v>
      </c>
      <c r="G9" s="105"/>
      <c r="H9" s="95"/>
      <c r="I9" s="96"/>
      <c r="J9" s="85">
        <f>'F46_2-3'!Q20</f>
        <v>4</v>
      </c>
      <c r="K9" s="86" t="s">
        <v>22</v>
      </c>
      <c r="L9" s="55">
        <f>'F46_2-3'!R20</f>
        <v>3</v>
      </c>
      <c r="M9" s="80"/>
      <c r="N9" s="59"/>
      <c r="O9" s="74"/>
      <c r="P9" s="60"/>
      <c r="Q9" s="59"/>
      <c r="R9" s="61"/>
      <c r="S9" s="58">
        <f>D9+J9</f>
        <v>5</v>
      </c>
      <c r="T9" s="62" t="s">
        <v>22</v>
      </c>
      <c r="U9" s="74">
        <f>F9+L9</f>
        <v>9</v>
      </c>
      <c r="V9" s="162">
        <v>1</v>
      </c>
      <c r="W9" s="165" t="s">
        <v>64</v>
      </c>
      <c r="X9" s="3"/>
      <c r="Y9" s="3"/>
    </row>
    <row r="10" spans="1:25" ht="19.5" customHeight="1">
      <c r="A10" s="3"/>
      <c r="B10" s="160"/>
      <c r="C10" s="46" t="s">
        <v>79</v>
      </c>
      <c r="D10" s="106">
        <f>I7</f>
        <v>4</v>
      </c>
      <c r="E10" s="89" t="s">
        <v>22</v>
      </c>
      <c r="F10" s="90">
        <f>G7</f>
        <v>13</v>
      </c>
      <c r="G10" s="107"/>
      <c r="H10" s="98"/>
      <c r="I10" s="99"/>
      <c r="J10" s="88">
        <f>'F46_2-3'!O20</f>
        <v>8</v>
      </c>
      <c r="K10" s="89" t="s">
        <v>22</v>
      </c>
      <c r="L10" s="56">
        <f>'F46_2-3'!P20</f>
        <v>7</v>
      </c>
      <c r="M10" s="76"/>
      <c r="N10" s="63"/>
      <c r="O10" s="66"/>
      <c r="P10" s="64">
        <f>D10+J10</f>
        <v>12</v>
      </c>
      <c r="Q10" s="65" t="s">
        <v>22</v>
      </c>
      <c r="R10" s="66">
        <f>F10+L10</f>
        <v>20</v>
      </c>
      <c r="S10" s="67"/>
      <c r="T10" s="68"/>
      <c r="U10" s="110"/>
      <c r="V10" s="163"/>
      <c r="W10" s="166"/>
      <c r="X10" s="3"/>
      <c r="Y10" s="3"/>
    </row>
    <row r="11" spans="1:28" ht="19.5" customHeight="1" thickBot="1">
      <c r="A11" s="3"/>
      <c r="B11" s="161"/>
      <c r="C11" s="47"/>
      <c r="D11" s="108">
        <f>I8</f>
        <v>238</v>
      </c>
      <c r="E11" s="92" t="s">
        <v>22</v>
      </c>
      <c r="F11" s="93">
        <f>G8</f>
        <v>344</v>
      </c>
      <c r="G11" s="109"/>
      <c r="H11" s="101"/>
      <c r="I11" s="102"/>
      <c r="J11" s="91">
        <f>'F46_2-3'!M20</f>
        <v>243</v>
      </c>
      <c r="K11" s="92" t="s">
        <v>22</v>
      </c>
      <c r="L11" s="57">
        <f>'F46_2-3'!N20</f>
        <v>263</v>
      </c>
      <c r="M11" s="81">
        <f>D11+J11</f>
        <v>481</v>
      </c>
      <c r="N11" s="75" t="s">
        <v>22</v>
      </c>
      <c r="O11" s="103">
        <f>F11+L11</f>
        <v>607</v>
      </c>
      <c r="P11" s="69"/>
      <c r="Q11" s="70"/>
      <c r="R11" s="71"/>
      <c r="S11" s="72"/>
      <c r="T11" s="73"/>
      <c r="U11" s="111"/>
      <c r="V11" s="164"/>
      <c r="W11" s="167"/>
      <c r="X11" s="3"/>
      <c r="Y11" s="3"/>
      <c r="AA11" s="49"/>
      <c r="AB11" s="49"/>
    </row>
    <row r="12" spans="1:28" ht="19.5" customHeight="1">
      <c r="A12" s="3"/>
      <c r="B12" s="159">
        <v>3</v>
      </c>
      <c r="C12" s="45"/>
      <c r="D12" s="104">
        <f>SUM(L6)</f>
        <v>4</v>
      </c>
      <c r="E12" s="86" t="s">
        <v>22</v>
      </c>
      <c r="F12" s="55">
        <f>SUM(J6)</f>
        <v>3</v>
      </c>
      <c r="G12" s="85">
        <f>L9</f>
        <v>3</v>
      </c>
      <c r="H12" s="86" t="s">
        <v>22</v>
      </c>
      <c r="I12" s="87">
        <f>J9</f>
        <v>4</v>
      </c>
      <c r="J12" s="105"/>
      <c r="K12" s="95"/>
      <c r="L12" s="96"/>
      <c r="M12" s="80"/>
      <c r="N12" s="59"/>
      <c r="O12" s="74"/>
      <c r="P12" s="60"/>
      <c r="Q12" s="59"/>
      <c r="R12" s="61"/>
      <c r="S12" s="58">
        <f>D12+G12</f>
        <v>7</v>
      </c>
      <c r="T12" s="62" t="s">
        <v>22</v>
      </c>
      <c r="U12" s="74">
        <f>F12+I12</f>
        <v>7</v>
      </c>
      <c r="V12" s="162">
        <v>1</v>
      </c>
      <c r="W12" s="168" t="s">
        <v>63</v>
      </c>
      <c r="X12" s="3"/>
      <c r="Y12" s="48"/>
      <c r="AA12" s="49"/>
      <c r="AB12" s="49"/>
    </row>
    <row r="13" spans="1:28" ht="19.5" customHeight="1">
      <c r="A13" s="3"/>
      <c r="B13" s="160"/>
      <c r="C13" s="46" t="s">
        <v>81</v>
      </c>
      <c r="D13" s="106">
        <f>SUM(L7)</f>
        <v>8</v>
      </c>
      <c r="E13" s="89" t="s">
        <v>22</v>
      </c>
      <c r="F13" s="56">
        <f>SUM(J7)</f>
        <v>7</v>
      </c>
      <c r="G13" s="88">
        <f>L10</f>
        <v>7</v>
      </c>
      <c r="H13" s="89" t="s">
        <v>22</v>
      </c>
      <c r="I13" s="90">
        <f>J10</f>
        <v>8</v>
      </c>
      <c r="J13" s="107"/>
      <c r="K13" s="98"/>
      <c r="L13" s="99"/>
      <c r="M13" s="76"/>
      <c r="N13" s="63"/>
      <c r="O13" s="66"/>
      <c r="P13" s="64">
        <f>D13+G13</f>
        <v>15</v>
      </c>
      <c r="Q13" s="65" t="s">
        <v>22</v>
      </c>
      <c r="R13" s="66">
        <f>F13+I13</f>
        <v>15</v>
      </c>
      <c r="S13" s="67"/>
      <c r="T13" s="68"/>
      <c r="U13" s="110"/>
      <c r="V13" s="163"/>
      <c r="W13" s="169"/>
      <c r="X13" s="3"/>
      <c r="Y13" s="48"/>
      <c r="AA13" s="49"/>
      <c r="AB13" s="49"/>
    </row>
    <row r="14" spans="1:28" ht="19.5" customHeight="1" thickBot="1">
      <c r="A14" s="3"/>
      <c r="B14" s="161"/>
      <c r="C14" s="47"/>
      <c r="D14" s="108">
        <f>SUM(L8)</f>
        <v>244</v>
      </c>
      <c r="E14" s="92" t="s">
        <v>22</v>
      </c>
      <c r="F14" s="57">
        <f>SUM(J8)</f>
        <v>254</v>
      </c>
      <c r="G14" s="91">
        <f>L11</f>
        <v>263</v>
      </c>
      <c r="H14" s="92" t="s">
        <v>22</v>
      </c>
      <c r="I14" s="93">
        <f>J11</f>
        <v>243</v>
      </c>
      <c r="J14" s="107"/>
      <c r="K14" s="98"/>
      <c r="L14" s="99"/>
      <c r="M14" s="81">
        <f>D14+G14</f>
        <v>507</v>
      </c>
      <c r="N14" s="75" t="s">
        <v>22</v>
      </c>
      <c r="O14" s="103">
        <f>F14+I14</f>
        <v>497</v>
      </c>
      <c r="P14" s="69"/>
      <c r="Q14" s="70"/>
      <c r="R14" s="71"/>
      <c r="S14" s="72"/>
      <c r="T14" s="73"/>
      <c r="U14" s="111"/>
      <c r="V14" s="164"/>
      <c r="W14" s="170"/>
      <c r="X14" s="3"/>
      <c r="Y14" s="48"/>
      <c r="AA14" s="49"/>
      <c r="AB14" s="49"/>
    </row>
    <row r="15" spans="1:30" ht="12.75">
      <c r="A15" s="3"/>
      <c r="C15" s="3"/>
      <c r="D15" s="171" t="s">
        <v>25</v>
      </c>
      <c r="E15" s="172"/>
      <c r="F15" s="173"/>
      <c r="G15" s="174" t="s">
        <v>26</v>
      </c>
      <c r="H15" s="175"/>
      <c r="I15" s="176"/>
      <c r="J15" s="174" t="s">
        <v>27</v>
      </c>
      <c r="K15" s="175"/>
      <c r="L15" s="176"/>
      <c r="M15" s="138">
        <f>SUM(M6:M14)</f>
        <v>1586</v>
      </c>
      <c r="N15" s="138"/>
      <c r="O15" s="139">
        <f>SUM(O6:O14)</f>
        <v>1586</v>
      </c>
      <c r="P15" s="138">
        <f>SUM(P6:P14)</f>
        <v>47</v>
      </c>
      <c r="Q15" s="138"/>
      <c r="R15" s="139">
        <f>SUM(R6:R14)</f>
        <v>47</v>
      </c>
      <c r="S15" s="138">
        <f>SUM(S6:S14)</f>
        <v>21</v>
      </c>
      <c r="T15" s="138"/>
      <c r="U15" s="139">
        <f>SUM(U6:U14)</f>
        <v>21</v>
      </c>
      <c r="V15" s="3"/>
      <c r="W15" s="3"/>
      <c r="X15" s="3"/>
      <c r="Y15" s="3"/>
      <c r="AA15" s="49"/>
      <c r="AB15" s="49"/>
      <c r="AC15" s="49"/>
      <c r="AD15" s="49"/>
    </row>
    <row r="16" spans="1:30" ht="12.75">
      <c r="A16" s="3"/>
      <c r="C16" s="3" t="s">
        <v>28</v>
      </c>
      <c r="D16" s="177" t="s">
        <v>42</v>
      </c>
      <c r="E16" s="178"/>
      <c r="F16" s="179"/>
      <c r="G16" s="177" t="s">
        <v>45</v>
      </c>
      <c r="H16" s="178"/>
      <c r="I16" s="179"/>
      <c r="J16" s="177" t="s">
        <v>43</v>
      </c>
      <c r="K16" s="178"/>
      <c r="L16" s="1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28"/>
      <c r="Y16" s="3"/>
      <c r="AC16" s="49"/>
      <c r="AD16" s="49"/>
    </row>
    <row r="17" spans="1:30" ht="12.75">
      <c r="A17" s="3"/>
      <c r="C17" s="3"/>
      <c r="D17" s="180" t="s">
        <v>29</v>
      </c>
      <c r="E17" s="181"/>
      <c r="F17" s="182"/>
      <c r="G17" s="180" t="s">
        <v>46</v>
      </c>
      <c r="H17" s="181"/>
      <c r="I17" s="182"/>
      <c r="J17" s="180" t="s">
        <v>44</v>
      </c>
      <c r="K17" s="181"/>
      <c r="L17" s="182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28"/>
      <c r="Y17" s="3"/>
      <c r="AC17" s="49"/>
      <c r="AD17" s="49"/>
    </row>
    <row r="18" spans="1:30" ht="12.75">
      <c r="A18" s="3"/>
      <c r="C18" s="28"/>
      <c r="D18" s="83"/>
      <c r="E18" s="83"/>
      <c r="F18" s="83"/>
      <c r="G18" s="83"/>
      <c r="H18" s="83"/>
      <c r="I18" s="83"/>
      <c r="J18" s="82"/>
      <c r="K18" s="82"/>
      <c r="L18" s="82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28"/>
      <c r="Y18" s="3"/>
      <c r="AC18" s="49"/>
      <c r="AD18" s="49"/>
    </row>
    <row r="19" spans="1:30" ht="12.75">
      <c r="A19" s="3"/>
      <c r="C19" s="28"/>
      <c r="D19" s="82"/>
      <c r="E19" s="82"/>
      <c r="F19" s="82"/>
      <c r="G19" s="82"/>
      <c r="H19" s="82"/>
      <c r="I19" s="82"/>
      <c r="J19" s="82"/>
      <c r="K19" s="82"/>
      <c r="L19" s="82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28"/>
      <c r="Y19" s="3"/>
      <c r="AC19" s="49"/>
      <c r="AD19" s="49"/>
    </row>
    <row r="20" spans="1:30" ht="12.75">
      <c r="A20" s="3"/>
      <c r="C20" s="28"/>
      <c r="D20" s="82"/>
      <c r="E20" s="82"/>
      <c r="F20" s="82"/>
      <c r="G20" s="82"/>
      <c r="H20" s="82"/>
      <c r="I20" s="82"/>
      <c r="J20" s="82"/>
      <c r="K20" s="82"/>
      <c r="L20" s="8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3"/>
      <c r="Y20" s="3"/>
      <c r="AD20" s="49"/>
    </row>
    <row r="21" spans="1:30" ht="12.75">
      <c r="A21" s="3"/>
      <c r="C21" s="3"/>
      <c r="D21" s="82"/>
      <c r="E21" s="82"/>
      <c r="F21" s="82"/>
      <c r="G21" s="82"/>
      <c r="H21" s="82"/>
      <c r="I21" s="82"/>
      <c r="J21" s="82"/>
      <c r="K21" s="82"/>
      <c r="L21" s="82"/>
      <c r="M21" s="28"/>
      <c r="N21" s="28"/>
      <c r="O21" s="28"/>
      <c r="P21" s="28"/>
      <c r="Q21" s="28"/>
      <c r="R21" s="3"/>
      <c r="S21" s="3"/>
      <c r="T21" s="3"/>
      <c r="U21" s="3"/>
      <c r="V21" s="3"/>
      <c r="W21" s="3"/>
      <c r="X21" s="3"/>
      <c r="Y21" s="3"/>
      <c r="AD21" s="49"/>
    </row>
    <row r="22" spans="1:30" ht="12.75">
      <c r="A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8"/>
      <c r="S22" s="28"/>
      <c r="T22" s="28"/>
      <c r="U22" s="3"/>
      <c r="V22" s="3"/>
      <c r="W22" s="3"/>
      <c r="X22" s="3"/>
      <c r="Y22" s="3"/>
      <c r="AD22" s="49"/>
    </row>
    <row r="23" spans="12:20" ht="12.75">
      <c r="L23" s="49"/>
      <c r="M23" s="49"/>
      <c r="N23" s="49"/>
      <c r="O23" s="49"/>
      <c r="P23" s="49"/>
      <c r="Q23" s="49"/>
      <c r="R23" s="49"/>
      <c r="S23" s="49"/>
      <c r="T23" s="49"/>
    </row>
    <row r="24" spans="28:29" ht="12.75">
      <c r="AB24" s="49"/>
      <c r="AC24" s="49"/>
    </row>
  </sheetData>
  <sheetProtection/>
  <mergeCells count="25">
    <mergeCell ref="D16:F16"/>
    <mergeCell ref="G16:I16"/>
    <mergeCell ref="J16:L16"/>
    <mergeCell ref="D17:F17"/>
    <mergeCell ref="G17:I17"/>
    <mergeCell ref="J17:L17"/>
    <mergeCell ref="B12:B14"/>
    <mergeCell ref="V12:V14"/>
    <mergeCell ref="W12:W14"/>
    <mergeCell ref="D15:F15"/>
    <mergeCell ref="G15:I15"/>
    <mergeCell ref="J15:L15"/>
    <mergeCell ref="B6:B8"/>
    <mergeCell ref="V6:V8"/>
    <mergeCell ref="W6:W8"/>
    <mergeCell ref="B9:B11"/>
    <mergeCell ref="V9:V11"/>
    <mergeCell ref="W9:W11"/>
    <mergeCell ref="L3:W3"/>
    <mergeCell ref="D5:F5"/>
    <mergeCell ref="G5:I5"/>
    <mergeCell ref="J5:L5"/>
    <mergeCell ref="M5:O5"/>
    <mergeCell ref="P5:R5"/>
    <mergeCell ref="S5:U5"/>
  </mergeCells>
  <printOptions verticalCentered="1"/>
  <pageMargins left="0.1968503937007874" right="0.2362204724409449" top="0.6692913385826772" bottom="0.31496062992125984" header="0.5118110236220472" footer="0.5118110236220472"/>
  <pageSetup horizontalDpi="600" verticalDpi="600" orientation="landscape" paperSize="9" scale="113" r:id="rId2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90" zoomScaleNormal="90" zoomScalePageLayoutView="0" workbookViewId="0" topLeftCell="A5">
      <selection activeCell="B19" sqref="B19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9.5" customHeight="1" thickBot="1">
      <c r="A7" s="31" t="s">
        <v>1</v>
      </c>
      <c r="B7" s="32"/>
      <c r="C7" s="33" t="s">
        <v>72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79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81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86" t="s">
        <v>53</v>
      </c>
      <c r="Q10" s="187"/>
      <c r="R10" s="187"/>
      <c r="S10" s="188"/>
    </row>
    <row r="11" spans="1:19" ht="24.75" customHeight="1">
      <c r="A11" s="14"/>
      <c r="B11" s="2" t="s">
        <v>6</v>
      </c>
      <c r="C11" s="2" t="s">
        <v>7</v>
      </c>
      <c r="D11" s="189" t="s">
        <v>8</v>
      </c>
      <c r="E11" s="190"/>
      <c r="F11" s="190"/>
      <c r="G11" s="190"/>
      <c r="H11" s="190"/>
      <c r="I11" s="190"/>
      <c r="J11" s="190"/>
      <c r="K11" s="190"/>
      <c r="L11" s="191"/>
      <c r="M11" s="192" t="s">
        <v>19</v>
      </c>
      <c r="N11" s="193"/>
      <c r="O11" s="192" t="s">
        <v>20</v>
      </c>
      <c r="P11" s="193"/>
      <c r="Q11" s="192" t="s">
        <v>21</v>
      </c>
      <c r="R11" s="193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/>
      <c r="C13" s="116" t="s">
        <v>193</v>
      </c>
      <c r="D13" s="118">
        <v>0</v>
      </c>
      <c r="E13" s="119" t="s">
        <v>22</v>
      </c>
      <c r="F13" s="120">
        <v>21</v>
      </c>
      <c r="G13" s="118">
        <v>0</v>
      </c>
      <c r="H13" s="119" t="s">
        <v>22</v>
      </c>
      <c r="I13" s="120">
        <v>21</v>
      </c>
      <c r="J13" s="118"/>
      <c r="K13" s="119" t="s">
        <v>22</v>
      </c>
      <c r="L13" s="120"/>
      <c r="M13" s="121">
        <f aca="true" t="shared" si="0" ref="M13:M19">D13+G13+J13</f>
        <v>0</v>
      </c>
      <c r="N13" s="122">
        <f aca="true" t="shared" si="1" ref="N13:N19">F13+I13+L13</f>
        <v>42</v>
      </c>
      <c r="O13" s="123">
        <f aca="true" t="shared" si="2" ref="O13:O18">IF(D13&gt;F13,1,0)+IF(G13&gt;I13,1,0)+IF(J13&gt;L13,1,0)</f>
        <v>0</v>
      </c>
      <c r="P13" s="124">
        <f aca="true" t="shared" si="3" ref="P13:P18">IF(D13&lt;F13,1,0)+IF(G13&lt;I13,1,0)+IF(J13&lt;L13,1,0)</f>
        <v>2</v>
      </c>
      <c r="Q13" s="125">
        <f>IF(O13=2,1,0)</f>
        <v>0</v>
      </c>
      <c r="R13" s="126">
        <f>IF(P13=2,1,0)</f>
        <v>1</v>
      </c>
      <c r="S13" s="21" t="s">
        <v>127</v>
      </c>
    </row>
    <row r="14" spans="1:19" ht="30" customHeight="1">
      <c r="A14" s="50" t="s">
        <v>35</v>
      </c>
      <c r="B14" s="116" t="s">
        <v>146</v>
      </c>
      <c r="C14" s="116" t="s">
        <v>115</v>
      </c>
      <c r="D14" s="128" t="s">
        <v>198</v>
      </c>
      <c r="F14" s="129">
        <v>14</v>
      </c>
      <c r="G14" s="127">
        <v>21</v>
      </c>
      <c r="H14" s="128" t="s">
        <v>22</v>
      </c>
      <c r="I14" s="129">
        <v>11</v>
      </c>
      <c r="J14" s="127"/>
      <c r="K14" s="128" t="s">
        <v>22</v>
      </c>
      <c r="L14" s="129"/>
      <c r="M14" s="149">
        <f>D14+G14+J14</f>
        <v>42</v>
      </c>
      <c r="N14" s="122">
        <f t="shared" si="1"/>
        <v>25</v>
      </c>
      <c r="O14" s="123">
        <f>IF(D14&gt;F14,1,0)+IF(G14&gt;I14,1,0)+IF(J14&gt;L14,1,0)</f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 t="s">
        <v>127</v>
      </c>
    </row>
    <row r="15" spans="1:19" ht="30" customHeight="1">
      <c r="A15" s="50" t="s">
        <v>34</v>
      </c>
      <c r="B15" s="116" t="s">
        <v>219</v>
      </c>
      <c r="C15" s="116" t="s">
        <v>114</v>
      </c>
      <c r="D15" s="127">
        <v>21</v>
      </c>
      <c r="E15" s="128" t="s">
        <v>22</v>
      </c>
      <c r="F15" s="129">
        <v>23</v>
      </c>
      <c r="G15" s="127">
        <v>21</v>
      </c>
      <c r="H15" s="128" t="s">
        <v>22</v>
      </c>
      <c r="I15" s="129">
        <v>19</v>
      </c>
      <c r="J15" s="127">
        <v>21</v>
      </c>
      <c r="K15" s="128" t="s">
        <v>22</v>
      </c>
      <c r="L15" s="129">
        <v>11</v>
      </c>
      <c r="M15" s="121">
        <f t="shared" si="0"/>
        <v>63</v>
      </c>
      <c r="N15" s="122">
        <f t="shared" si="1"/>
        <v>53</v>
      </c>
      <c r="O15" s="123">
        <f>IF(D15&gt;F15,1,0)+IF(G15&gt;I15,1,0)+IF(J15&gt;L15,1,0)</f>
        <v>2</v>
      </c>
      <c r="P15" s="124">
        <f t="shared" si="3"/>
        <v>1</v>
      </c>
      <c r="Q15" s="130">
        <f t="shared" si="4"/>
        <v>1</v>
      </c>
      <c r="R15" s="126">
        <f t="shared" si="4"/>
        <v>0</v>
      </c>
      <c r="S15" s="21" t="s">
        <v>127</v>
      </c>
    </row>
    <row r="16" spans="1:19" ht="30" customHeight="1">
      <c r="A16" s="50" t="s">
        <v>37</v>
      </c>
      <c r="B16" s="131" t="s">
        <v>106</v>
      </c>
      <c r="C16" s="131" t="s">
        <v>112</v>
      </c>
      <c r="D16" s="127">
        <v>21</v>
      </c>
      <c r="E16" s="128" t="s">
        <v>22</v>
      </c>
      <c r="F16" s="129">
        <v>17</v>
      </c>
      <c r="G16" s="127">
        <v>21</v>
      </c>
      <c r="H16" s="128" t="s">
        <v>22</v>
      </c>
      <c r="I16" s="129">
        <v>16</v>
      </c>
      <c r="J16" s="127"/>
      <c r="K16" s="128" t="s">
        <v>22</v>
      </c>
      <c r="L16" s="129"/>
      <c r="M16" s="121">
        <f t="shared" si="0"/>
        <v>42</v>
      </c>
      <c r="N16" s="122">
        <f t="shared" si="1"/>
        <v>33</v>
      </c>
      <c r="O16" s="123">
        <f>IF(D16&gt;F16,1,0)+IF(G16&gt;I16,1,0)+IF(J16&gt;L16,1,0)</f>
        <v>2</v>
      </c>
      <c r="P16" s="124">
        <f>IF(D16&lt;F16,1,0)+IF(G16&lt;I16,1,0)+IF(J16&lt;L16,1,0)</f>
        <v>0</v>
      </c>
      <c r="Q16" s="130">
        <f t="shared" si="4"/>
        <v>1</v>
      </c>
      <c r="R16" s="126">
        <f t="shared" si="4"/>
        <v>0</v>
      </c>
      <c r="S16" s="21" t="s">
        <v>127</v>
      </c>
    </row>
    <row r="17" spans="1:19" ht="30" customHeight="1">
      <c r="A17" s="50" t="s">
        <v>38</v>
      </c>
      <c r="B17" s="131" t="s">
        <v>105</v>
      </c>
      <c r="C17" s="131" t="s">
        <v>113</v>
      </c>
      <c r="D17" s="127">
        <v>13</v>
      </c>
      <c r="E17" s="128" t="s">
        <v>22</v>
      </c>
      <c r="F17" s="129">
        <v>21</v>
      </c>
      <c r="G17" s="127">
        <v>16</v>
      </c>
      <c r="H17" s="128" t="s">
        <v>22</v>
      </c>
      <c r="I17" s="129">
        <v>21</v>
      </c>
      <c r="J17" s="127"/>
      <c r="K17" s="128" t="s">
        <v>22</v>
      </c>
      <c r="L17" s="129"/>
      <c r="M17" s="121">
        <f t="shared" si="0"/>
        <v>29</v>
      </c>
      <c r="N17" s="122">
        <f t="shared" si="1"/>
        <v>42</v>
      </c>
      <c r="O17" s="123">
        <f t="shared" si="2"/>
        <v>0</v>
      </c>
      <c r="P17" s="124">
        <f t="shared" si="3"/>
        <v>2</v>
      </c>
      <c r="Q17" s="130">
        <f t="shared" si="4"/>
        <v>0</v>
      </c>
      <c r="R17" s="126">
        <f t="shared" si="4"/>
        <v>1</v>
      </c>
      <c r="S17" s="21" t="s">
        <v>127</v>
      </c>
    </row>
    <row r="18" spans="1:19" ht="30" customHeight="1">
      <c r="A18" s="50" t="s">
        <v>39</v>
      </c>
      <c r="B18" s="131" t="s">
        <v>104</v>
      </c>
      <c r="C18" s="131" t="s">
        <v>111</v>
      </c>
      <c r="D18" s="127">
        <v>15</v>
      </c>
      <c r="E18" s="128" t="s">
        <v>22</v>
      </c>
      <c r="F18" s="129">
        <v>21</v>
      </c>
      <c r="G18" s="127">
        <v>10</v>
      </c>
      <c r="H18" s="128" t="s">
        <v>22</v>
      </c>
      <c r="I18" s="129">
        <v>21</v>
      </c>
      <c r="J18" s="127"/>
      <c r="K18" s="128" t="s">
        <v>22</v>
      </c>
      <c r="L18" s="129"/>
      <c r="M18" s="121">
        <f t="shared" si="0"/>
        <v>25</v>
      </c>
      <c r="N18" s="122">
        <f t="shared" si="1"/>
        <v>42</v>
      </c>
      <c r="O18" s="123">
        <f t="shared" si="2"/>
        <v>0</v>
      </c>
      <c r="P18" s="124">
        <f t="shared" si="3"/>
        <v>2</v>
      </c>
      <c r="Q18" s="130">
        <f t="shared" si="4"/>
        <v>0</v>
      </c>
      <c r="R18" s="126">
        <f t="shared" si="4"/>
        <v>1</v>
      </c>
      <c r="S18" s="21" t="s">
        <v>127</v>
      </c>
    </row>
    <row r="19" spans="1:19" ht="30" customHeight="1" thickBot="1">
      <c r="A19" s="50" t="s">
        <v>40</v>
      </c>
      <c r="B19" s="131" t="s">
        <v>103</v>
      </c>
      <c r="C19" s="131" t="s">
        <v>110</v>
      </c>
      <c r="D19" s="127">
        <v>21</v>
      </c>
      <c r="E19" s="128" t="s">
        <v>22</v>
      </c>
      <c r="F19" s="129">
        <v>11</v>
      </c>
      <c r="G19" s="127">
        <v>21</v>
      </c>
      <c r="H19" s="128" t="s">
        <v>22</v>
      </c>
      <c r="I19" s="129">
        <v>15</v>
      </c>
      <c r="J19" s="127"/>
      <c r="K19" s="128" t="s">
        <v>22</v>
      </c>
      <c r="L19" s="129"/>
      <c r="M19" s="121">
        <f t="shared" si="0"/>
        <v>42</v>
      </c>
      <c r="N19" s="122">
        <f t="shared" si="1"/>
        <v>26</v>
      </c>
      <c r="O19" s="123">
        <f>IF(D19&gt;F19,1,0)+IF(G19&gt;I19,1,0)+IF(J19&gt;L19,1,0)</f>
        <v>2</v>
      </c>
      <c r="P19" s="124">
        <f>IF(D19&lt;F19,1,0)+IF(G19&lt;I19,1,0)+IF(J19&lt;L19,1,0)</f>
        <v>0</v>
      </c>
      <c r="Q19" s="132">
        <f t="shared" si="4"/>
        <v>1</v>
      </c>
      <c r="R19" s="126">
        <f t="shared" si="4"/>
        <v>0</v>
      </c>
      <c r="S19" s="22" t="s">
        <v>127</v>
      </c>
    </row>
    <row r="20" spans="1:19" ht="34.5" customHeight="1" thickBot="1">
      <c r="A20" s="115" t="s">
        <v>10</v>
      </c>
      <c r="B20" s="183" t="str">
        <f>IF(Q20&gt;R20,C8,IF(R20&gt;Q20,C9,"remíza"))</f>
        <v>STŘEDNÍ ČECHY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33">
        <f aca="true" t="shared" si="5" ref="M20:R20">SUM(M11:M19)</f>
        <v>243</v>
      </c>
      <c r="N20" s="134">
        <f t="shared" si="5"/>
        <v>263</v>
      </c>
      <c r="O20" s="135">
        <f t="shared" si="5"/>
        <v>8</v>
      </c>
      <c r="P20" s="136">
        <f t="shared" si="5"/>
        <v>7</v>
      </c>
      <c r="Q20" s="135">
        <f t="shared" si="5"/>
        <v>4</v>
      </c>
      <c r="R20" s="137">
        <f t="shared" si="5"/>
        <v>3</v>
      </c>
      <c r="S20" s="1" t="s">
        <v>184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90" zoomScaleNormal="90" zoomScalePageLayoutView="0" workbookViewId="0" topLeftCell="A3">
      <selection activeCell="J14" sqref="J14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9.5" customHeight="1" thickBot="1">
      <c r="A7" s="31" t="s">
        <v>1</v>
      </c>
      <c r="B7" s="32"/>
      <c r="C7" s="33" t="s">
        <v>72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81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76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86" t="s">
        <v>53</v>
      </c>
      <c r="Q10" s="187"/>
      <c r="R10" s="187"/>
      <c r="S10" s="188"/>
    </row>
    <row r="11" spans="1:19" ht="24.75" customHeight="1">
      <c r="A11" s="14"/>
      <c r="B11" s="2" t="s">
        <v>6</v>
      </c>
      <c r="C11" s="2" t="s">
        <v>7</v>
      </c>
      <c r="D11" s="189" t="s">
        <v>8</v>
      </c>
      <c r="E11" s="190"/>
      <c r="F11" s="190"/>
      <c r="G11" s="190"/>
      <c r="H11" s="190"/>
      <c r="I11" s="190"/>
      <c r="J11" s="190"/>
      <c r="K11" s="190"/>
      <c r="L11" s="191"/>
      <c r="M11" s="192" t="s">
        <v>19</v>
      </c>
      <c r="N11" s="193"/>
      <c r="O11" s="192" t="s">
        <v>20</v>
      </c>
      <c r="P11" s="193"/>
      <c r="Q11" s="192" t="s">
        <v>21</v>
      </c>
      <c r="R11" s="193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177</v>
      </c>
      <c r="C13" s="117" t="s">
        <v>183</v>
      </c>
      <c r="D13" s="118">
        <v>21</v>
      </c>
      <c r="E13" s="119" t="s">
        <v>22</v>
      </c>
      <c r="F13" s="120">
        <v>16</v>
      </c>
      <c r="G13" s="118">
        <v>21</v>
      </c>
      <c r="H13" s="119" t="s">
        <v>22</v>
      </c>
      <c r="I13" s="120">
        <v>11</v>
      </c>
      <c r="J13" s="118"/>
      <c r="K13" s="119" t="s">
        <v>22</v>
      </c>
      <c r="L13" s="120"/>
      <c r="M13" s="121">
        <f aca="true" t="shared" si="0" ref="M13:M19">D13+G13+J13</f>
        <v>42</v>
      </c>
      <c r="N13" s="122">
        <f aca="true" t="shared" si="1" ref="N13:N19">F13+I13+L13</f>
        <v>27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 t="s">
        <v>196</v>
      </c>
    </row>
    <row r="14" spans="1:19" ht="30" customHeight="1">
      <c r="A14" s="50" t="s">
        <v>35</v>
      </c>
      <c r="B14" s="116" t="s">
        <v>199</v>
      </c>
      <c r="C14" s="117" t="s">
        <v>88</v>
      </c>
      <c r="D14" s="127">
        <v>9</v>
      </c>
      <c r="E14" s="128" t="s">
        <v>22</v>
      </c>
      <c r="F14" s="129">
        <v>21</v>
      </c>
      <c r="G14" s="127">
        <v>8</v>
      </c>
      <c r="H14" s="128" t="s">
        <v>22</v>
      </c>
      <c r="I14" s="129">
        <v>21</v>
      </c>
      <c r="J14" s="127"/>
      <c r="K14" s="128" t="s">
        <v>22</v>
      </c>
      <c r="L14" s="129"/>
      <c r="M14" s="121">
        <f t="shared" si="0"/>
        <v>17</v>
      </c>
      <c r="N14" s="122">
        <f t="shared" si="1"/>
        <v>42</v>
      </c>
      <c r="O14" s="123">
        <f t="shared" si="2"/>
        <v>0</v>
      </c>
      <c r="P14" s="124">
        <f t="shared" si="3"/>
        <v>2</v>
      </c>
      <c r="Q14" s="130">
        <f aca="true" t="shared" si="4" ref="Q14:R19">IF(O14=2,1,0)</f>
        <v>0</v>
      </c>
      <c r="R14" s="126">
        <f t="shared" si="4"/>
        <v>1</v>
      </c>
      <c r="S14" s="21" t="s">
        <v>196</v>
      </c>
    </row>
    <row r="15" spans="1:19" ht="30" customHeight="1">
      <c r="A15" s="50" t="s">
        <v>34</v>
      </c>
      <c r="B15" s="116" t="s">
        <v>114</v>
      </c>
      <c r="C15" s="117" t="s">
        <v>200</v>
      </c>
      <c r="D15" s="127">
        <v>21</v>
      </c>
      <c r="E15" s="128" t="s">
        <v>22</v>
      </c>
      <c r="F15" s="129">
        <v>19</v>
      </c>
      <c r="G15" s="127">
        <v>21</v>
      </c>
      <c r="H15" s="128" t="s">
        <v>22</v>
      </c>
      <c r="I15" s="129">
        <v>17</v>
      </c>
      <c r="J15" s="127"/>
      <c r="K15" s="128" t="s">
        <v>22</v>
      </c>
      <c r="L15" s="129"/>
      <c r="M15" s="121">
        <f t="shared" si="0"/>
        <v>42</v>
      </c>
      <c r="N15" s="122">
        <f t="shared" si="1"/>
        <v>36</v>
      </c>
      <c r="O15" s="123">
        <f>IF(D15&gt;F15,1,0)+IF(G15&gt;I15,1,0)+IF(J15&gt;L15,1,0)</f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21" t="s">
        <v>196</v>
      </c>
    </row>
    <row r="16" spans="1:19" ht="30" customHeight="1">
      <c r="A16" s="50" t="s">
        <v>37</v>
      </c>
      <c r="B16" s="131" t="s">
        <v>175</v>
      </c>
      <c r="C16" s="131" t="s">
        <v>167</v>
      </c>
      <c r="D16" s="127">
        <v>6</v>
      </c>
      <c r="E16" s="128" t="s">
        <v>22</v>
      </c>
      <c r="F16" s="129">
        <v>21</v>
      </c>
      <c r="G16" s="127">
        <v>8</v>
      </c>
      <c r="H16" s="128" t="s">
        <v>22</v>
      </c>
      <c r="I16" s="129">
        <v>21</v>
      </c>
      <c r="J16" s="127"/>
      <c r="K16" s="128" t="s">
        <v>22</v>
      </c>
      <c r="L16" s="129"/>
      <c r="M16" s="121">
        <f t="shared" si="0"/>
        <v>14</v>
      </c>
      <c r="N16" s="122">
        <f t="shared" si="1"/>
        <v>42</v>
      </c>
      <c r="O16" s="123">
        <f>IF(D16&gt;F16,1,0)+IF(G16&gt;I16,1,0)+IF(J16&gt;L16,1,0)</f>
        <v>0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 t="s">
        <v>196</v>
      </c>
    </row>
    <row r="17" spans="1:19" ht="30" customHeight="1">
      <c r="A17" s="50" t="s">
        <v>38</v>
      </c>
      <c r="B17" s="131" t="s">
        <v>113</v>
      </c>
      <c r="C17" s="131" t="s">
        <v>86</v>
      </c>
      <c r="D17" s="127">
        <v>16</v>
      </c>
      <c r="E17" s="128" t="s">
        <v>22</v>
      </c>
      <c r="F17" s="129">
        <v>21</v>
      </c>
      <c r="G17" s="127">
        <v>21</v>
      </c>
      <c r="H17" s="128" t="s">
        <v>22</v>
      </c>
      <c r="I17" s="129">
        <v>14</v>
      </c>
      <c r="J17" s="127">
        <v>21</v>
      </c>
      <c r="K17" s="128" t="s">
        <v>22</v>
      </c>
      <c r="L17" s="129">
        <v>17</v>
      </c>
      <c r="M17" s="121">
        <f t="shared" si="0"/>
        <v>58</v>
      </c>
      <c r="N17" s="122">
        <f t="shared" si="1"/>
        <v>52</v>
      </c>
      <c r="O17" s="123">
        <f t="shared" si="2"/>
        <v>2</v>
      </c>
      <c r="P17" s="124">
        <f t="shared" si="3"/>
        <v>1</v>
      </c>
      <c r="Q17" s="130">
        <f t="shared" si="4"/>
        <v>1</v>
      </c>
      <c r="R17" s="126">
        <f t="shared" si="4"/>
        <v>0</v>
      </c>
      <c r="S17" s="21" t="s">
        <v>196</v>
      </c>
    </row>
    <row r="18" spans="1:19" ht="30" customHeight="1">
      <c r="A18" s="50" t="s">
        <v>39</v>
      </c>
      <c r="B18" s="131" t="s">
        <v>111</v>
      </c>
      <c r="C18" s="131" t="s">
        <v>84</v>
      </c>
      <c r="D18" s="127">
        <v>21</v>
      </c>
      <c r="E18" s="128" t="s">
        <v>22</v>
      </c>
      <c r="F18" s="129">
        <v>10</v>
      </c>
      <c r="G18" s="127">
        <v>21</v>
      </c>
      <c r="H18" s="128" t="s">
        <v>22</v>
      </c>
      <c r="I18" s="129">
        <v>3</v>
      </c>
      <c r="J18" s="127"/>
      <c r="K18" s="128" t="s">
        <v>22</v>
      </c>
      <c r="L18" s="129"/>
      <c r="M18" s="121">
        <f t="shared" si="0"/>
        <v>42</v>
      </c>
      <c r="N18" s="122">
        <f t="shared" si="1"/>
        <v>13</v>
      </c>
      <c r="O18" s="123">
        <f t="shared" si="2"/>
        <v>2</v>
      </c>
      <c r="P18" s="124">
        <f t="shared" si="3"/>
        <v>0</v>
      </c>
      <c r="Q18" s="130">
        <f t="shared" si="4"/>
        <v>1</v>
      </c>
      <c r="R18" s="126">
        <f t="shared" si="4"/>
        <v>0</v>
      </c>
      <c r="S18" s="21" t="s">
        <v>196</v>
      </c>
    </row>
    <row r="19" spans="1:19" ht="30" customHeight="1" thickBot="1">
      <c r="A19" s="50" t="s">
        <v>40</v>
      </c>
      <c r="B19" s="131" t="s">
        <v>110</v>
      </c>
      <c r="C19" s="131" t="s">
        <v>83</v>
      </c>
      <c r="D19" s="127">
        <v>11</v>
      </c>
      <c r="E19" s="128" t="s">
        <v>22</v>
      </c>
      <c r="F19" s="129">
        <v>21</v>
      </c>
      <c r="G19" s="127">
        <v>18</v>
      </c>
      <c r="H19" s="128" t="s">
        <v>22</v>
      </c>
      <c r="I19" s="129">
        <v>21</v>
      </c>
      <c r="J19" s="127"/>
      <c r="K19" s="128" t="s">
        <v>22</v>
      </c>
      <c r="L19" s="129"/>
      <c r="M19" s="121">
        <f t="shared" si="0"/>
        <v>29</v>
      </c>
      <c r="N19" s="122">
        <f t="shared" si="1"/>
        <v>42</v>
      </c>
      <c r="O19" s="123">
        <f>IF(D19&gt;F19,1,0)+IF(G19&gt;I19,1,0)+IF(J19&gt;L19,1,0)</f>
        <v>0</v>
      </c>
      <c r="P19" s="124">
        <f>IF(D19&lt;F19,1,0)+IF(G19&lt;I19,1,0)+IF(J19&lt;L19,1,0)</f>
        <v>2</v>
      </c>
      <c r="Q19" s="132">
        <f t="shared" si="4"/>
        <v>0</v>
      </c>
      <c r="R19" s="126">
        <f t="shared" si="4"/>
        <v>1</v>
      </c>
      <c r="S19" s="22" t="s">
        <v>196</v>
      </c>
    </row>
    <row r="20" spans="1:19" ht="34.5" customHeight="1" thickBot="1">
      <c r="A20" s="115" t="s">
        <v>10</v>
      </c>
      <c r="B20" s="183" t="str">
        <f>IF(Q20&gt;R20,C8,IF(R20&gt;Q20,C9,"remíza"))</f>
        <v>JIŽNÍ MORAVA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33">
        <f aca="true" t="shared" si="5" ref="M20:R20">SUM(M11:M19)</f>
        <v>244</v>
      </c>
      <c r="N20" s="134">
        <f t="shared" si="5"/>
        <v>254</v>
      </c>
      <c r="O20" s="135">
        <f t="shared" si="5"/>
        <v>8</v>
      </c>
      <c r="P20" s="136">
        <f t="shared" si="5"/>
        <v>7</v>
      </c>
      <c r="Q20" s="135">
        <f t="shared" si="5"/>
        <v>4</v>
      </c>
      <c r="R20" s="137">
        <f t="shared" si="5"/>
        <v>3</v>
      </c>
      <c r="S20" s="1" t="s">
        <v>184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2"/>
  <sheetViews>
    <sheetView zoomScale="90" zoomScaleNormal="90" zoomScalePageLayoutView="0" workbookViewId="0" topLeftCell="A1">
      <selection activeCell="C15" sqref="C15"/>
    </sheetView>
  </sheetViews>
  <sheetFormatPr defaultColWidth="9.00390625" defaultRowHeight="12.75"/>
  <cols>
    <col min="1" max="1" width="15.875" style="3" customWidth="1"/>
    <col min="2" max="3" width="32.75390625" style="3" customWidth="1"/>
    <col min="4" max="4" width="3.75390625" style="3" customWidth="1"/>
    <col min="5" max="5" width="0.875" style="3" customWidth="1"/>
    <col min="6" max="7" width="3.75390625" style="3" customWidth="1"/>
    <col min="8" max="8" width="0.875" style="3" customWidth="1"/>
    <col min="9" max="10" width="3.75390625" style="3" customWidth="1"/>
    <col min="11" max="11" width="0.875" style="3" customWidth="1"/>
    <col min="12" max="12" width="3.75390625" style="3" customWidth="1"/>
    <col min="13" max="17" width="5.75390625" style="3" customWidth="1"/>
    <col min="18" max="18" width="5.125" style="3" customWidth="1"/>
    <col min="19" max="19" width="15.00390625" style="3" customWidth="1"/>
    <col min="20" max="20" width="2.25390625" style="3" customWidth="1"/>
    <col min="21" max="16384" width="9.125" style="3" customWidth="1"/>
  </cols>
  <sheetData>
    <row r="6" spans="1:19" ht="27" thickBot="1">
      <c r="A6" s="185" t="s">
        <v>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19.5" customHeight="1" thickBot="1">
      <c r="A7" s="31" t="s">
        <v>1</v>
      </c>
      <c r="B7" s="32"/>
      <c r="C7" s="33" t="s">
        <v>72</v>
      </c>
      <c r="D7" s="32"/>
      <c r="E7" s="32"/>
      <c r="F7" s="32"/>
      <c r="G7" s="32"/>
      <c r="H7" s="32"/>
      <c r="I7" s="32"/>
      <c r="J7" s="33"/>
      <c r="K7" s="33"/>
      <c r="L7" s="33"/>
      <c r="M7" s="32"/>
      <c r="N7" s="32"/>
      <c r="O7" s="32"/>
      <c r="P7" s="32"/>
      <c r="Q7" s="32"/>
      <c r="R7" s="32"/>
      <c r="S7" s="34"/>
    </row>
    <row r="8" spans="1:19" ht="19.5" customHeight="1" thickTop="1">
      <c r="A8" s="4" t="s">
        <v>3</v>
      </c>
      <c r="B8" s="5"/>
      <c r="C8" s="77" t="s">
        <v>76</v>
      </c>
      <c r="D8" s="7"/>
      <c r="E8" s="7"/>
      <c r="F8" s="7"/>
      <c r="G8" s="7"/>
      <c r="H8" s="7"/>
      <c r="I8" s="7"/>
      <c r="J8" s="7"/>
      <c r="K8" s="7"/>
      <c r="L8" s="7"/>
      <c r="M8" s="6"/>
      <c r="N8" s="7"/>
      <c r="O8" s="7"/>
      <c r="P8" s="35" t="s">
        <v>18</v>
      </c>
      <c r="Q8" s="36"/>
      <c r="R8" s="38" t="s">
        <v>69</v>
      </c>
      <c r="S8" s="8"/>
    </row>
    <row r="9" spans="1:19" ht="19.5" customHeight="1">
      <c r="A9" s="4" t="s">
        <v>4</v>
      </c>
      <c r="B9" s="9"/>
      <c r="C9" s="77" t="s">
        <v>79</v>
      </c>
      <c r="D9" s="6"/>
      <c r="E9" s="6"/>
      <c r="F9" s="6"/>
      <c r="G9" s="7"/>
      <c r="H9" s="7"/>
      <c r="I9" s="7"/>
      <c r="J9" s="7"/>
      <c r="K9" s="7"/>
      <c r="L9" s="7"/>
      <c r="M9" s="7"/>
      <c r="N9" s="7"/>
      <c r="O9" s="7"/>
      <c r="P9" s="37" t="s">
        <v>2</v>
      </c>
      <c r="Q9" s="9"/>
      <c r="R9" s="7" t="s">
        <v>33</v>
      </c>
      <c r="S9" s="8"/>
    </row>
    <row r="10" spans="1:19" ht="19.5" customHeight="1" thickBot="1">
      <c r="A10" s="10" t="s">
        <v>5</v>
      </c>
      <c r="B10" s="11"/>
      <c r="C10" s="78" t="s">
        <v>55</v>
      </c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86" t="s">
        <v>53</v>
      </c>
      <c r="Q10" s="187"/>
      <c r="R10" s="187"/>
      <c r="S10" s="188"/>
    </row>
    <row r="11" spans="1:19" ht="24.75" customHeight="1">
      <c r="A11" s="14"/>
      <c r="B11" s="2" t="s">
        <v>6</v>
      </c>
      <c r="C11" s="2" t="s">
        <v>7</v>
      </c>
      <c r="D11" s="189" t="s">
        <v>8</v>
      </c>
      <c r="E11" s="190"/>
      <c r="F11" s="190"/>
      <c r="G11" s="190"/>
      <c r="H11" s="190"/>
      <c r="I11" s="190"/>
      <c r="J11" s="190"/>
      <c r="K11" s="190"/>
      <c r="L11" s="191"/>
      <c r="M11" s="192" t="s">
        <v>19</v>
      </c>
      <c r="N11" s="193"/>
      <c r="O11" s="192" t="s">
        <v>20</v>
      </c>
      <c r="P11" s="193"/>
      <c r="Q11" s="192" t="s">
        <v>21</v>
      </c>
      <c r="R11" s="193"/>
      <c r="S11" s="51" t="s">
        <v>9</v>
      </c>
    </row>
    <row r="12" spans="1:19" ht="9.75" customHeight="1" thickBot="1">
      <c r="A12" s="15"/>
      <c r="B12" s="16"/>
      <c r="C12" s="17"/>
      <c r="D12" s="52">
        <v>1</v>
      </c>
      <c r="E12" s="52"/>
      <c r="F12" s="52"/>
      <c r="G12" s="52">
        <v>2</v>
      </c>
      <c r="H12" s="52"/>
      <c r="I12" s="52"/>
      <c r="J12" s="52">
        <v>3</v>
      </c>
      <c r="K12" s="53"/>
      <c r="L12" s="54"/>
      <c r="M12" s="18"/>
      <c r="N12" s="19"/>
      <c r="O12" s="18"/>
      <c r="P12" s="19"/>
      <c r="Q12" s="18"/>
      <c r="R12" s="19"/>
      <c r="S12" s="20"/>
    </row>
    <row r="13" spans="1:19" ht="30" customHeight="1" thickTop="1">
      <c r="A13" s="84" t="s">
        <v>14</v>
      </c>
      <c r="B13" s="116" t="s">
        <v>212</v>
      </c>
      <c r="C13" s="117"/>
      <c r="D13" s="118">
        <v>21</v>
      </c>
      <c r="E13" s="119" t="s">
        <v>22</v>
      </c>
      <c r="F13" s="120">
        <v>0</v>
      </c>
      <c r="G13" s="118">
        <v>21</v>
      </c>
      <c r="H13" s="119" t="s">
        <v>22</v>
      </c>
      <c r="I13" s="120">
        <v>0</v>
      </c>
      <c r="J13" s="118"/>
      <c r="K13" s="119" t="s">
        <v>22</v>
      </c>
      <c r="L13" s="120"/>
      <c r="M13" s="121">
        <f aca="true" t="shared" si="0" ref="M13:M19">D13+G13+J13</f>
        <v>42</v>
      </c>
      <c r="N13" s="122">
        <f aca="true" t="shared" si="1" ref="N13:N19">F13+I13+L13</f>
        <v>0</v>
      </c>
      <c r="O13" s="123">
        <f aca="true" t="shared" si="2" ref="O13:O18">IF(D13&gt;F13,1,0)+IF(G13&gt;I13,1,0)+IF(J13&gt;L13,1,0)</f>
        <v>2</v>
      </c>
      <c r="P13" s="124">
        <f aca="true" t="shared" si="3" ref="P13:P18">IF(D13&lt;F13,1,0)+IF(G13&lt;I13,1,0)+IF(J13&lt;L13,1,0)</f>
        <v>0</v>
      </c>
      <c r="Q13" s="125">
        <f>IF(O13=2,1,0)</f>
        <v>1</v>
      </c>
      <c r="R13" s="126">
        <f>IF(P13=2,1,0)</f>
        <v>0</v>
      </c>
      <c r="S13" s="21" t="s">
        <v>131</v>
      </c>
    </row>
    <row r="14" spans="1:19" ht="30" customHeight="1">
      <c r="A14" s="50" t="s">
        <v>35</v>
      </c>
      <c r="B14" s="116" t="s">
        <v>169</v>
      </c>
      <c r="C14" s="117" t="s">
        <v>146</v>
      </c>
      <c r="D14" s="127">
        <v>21</v>
      </c>
      <c r="E14" s="128" t="s">
        <v>22</v>
      </c>
      <c r="F14" s="129">
        <v>19</v>
      </c>
      <c r="G14" s="127">
        <v>21</v>
      </c>
      <c r="H14" s="128" t="s">
        <v>22</v>
      </c>
      <c r="I14" s="129">
        <v>12</v>
      </c>
      <c r="J14" s="127"/>
      <c r="K14" s="128" t="s">
        <v>22</v>
      </c>
      <c r="L14" s="129"/>
      <c r="M14" s="121">
        <f t="shared" si="0"/>
        <v>42</v>
      </c>
      <c r="N14" s="122">
        <f t="shared" si="1"/>
        <v>31</v>
      </c>
      <c r="O14" s="123">
        <f t="shared" si="2"/>
        <v>2</v>
      </c>
      <c r="P14" s="124">
        <f t="shared" si="3"/>
        <v>0</v>
      </c>
      <c r="Q14" s="130">
        <f aca="true" t="shared" si="4" ref="Q14:R19">IF(O14=2,1,0)</f>
        <v>1</v>
      </c>
      <c r="R14" s="126">
        <f t="shared" si="4"/>
        <v>0</v>
      </c>
      <c r="S14" s="21" t="s">
        <v>131</v>
      </c>
    </row>
    <row r="15" spans="1:19" ht="30" customHeight="1">
      <c r="A15" s="50" t="s">
        <v>34</v>
      </c>
      <c r="B15" s="116" t="s">
        <v>87</v>
      </c>
      <c r="C15" s="117" t="s">
        <v>219</v>
      </c>
      <c r="D15" s="127">
        <v>21</v>
      </c>
      <c r="E15" s="128" t="s">
        <v>22</v>
      </c>
      <c r="F15" s="129">
        <v>16</v>
      </c>
      <c r="G15" s="127">
        <v>22</v>
      </c>
      <c r="H15" s="128" t="s">
        <v>22</v>
      </c>
      <c r="I15" s="129">
        <v>20</v>
      </c>
      <c r="J15" s="127">
        <v>0</v>
      </c>
      <c r="K15" s="128" t="s">
        <v>22</v>
      </c>
      <c r="L15" s="129">
        <v>0</v>
      </c>
      <c r="M15" s="121">
        <f t="shared" si="0"/>
        <v>43</v>
      </c>
      <c r="N15" s="122">
        <f t="shared" si="1"/>
        <v>36</v>
      </c>
      <c r="O15" s="123">
        <f>IF(D15&gt;F15,1,0)+IF(G15&gt;I15,1,0)+IF(J15&gt;L15,1,0)</f>
        <v>2</v>
      </c>
      <c r="P15" s="124">
        <f t="shared" si="3"/>
        <v>0</v>
      </c>
      <c r="Q15" s="130">
        <f t="shared" si="4"/>
        <v>1</v>
      </c>
      <c r="R15" s="126">
        <f t="shared" si="4"/>
        <v>0</v>
      </c>
      <c r="S15" s="21" t="s">
        <v>131</v>
      </c>
    </row>
    <row r="16" spans="1:19" ht="30" customHeight="1">
      <c r="A16" s="50" t="s">
        <v>37</v>
      </c>
      <c r="B16" s="131" t="s">
        <v>167</v>
      </c>
      <c r="C16" s="131" t="s">
        <v>106</v>
      </c>
      <c r="D16" s="127">
        <v>21</v>
      </c>
      <c r="E16" s="128" t="s">
        <v>22</v>
      </c>
      <c r="F16" s="129">
        <v>9</v>
      </c>
      <c r="G16" s="127">
        <v>18</v>
      </c>
      <c r="H16" s="128" t="s">
        <v>22</v>
      </c>
      <c r="I16" s="129">
        <v>21</v>
      </c>
      <c r="J16" s="127">
        <v>14</v>
      </c>
      <c r="K16" s="128" t="s">
        <v>22</v>
      </c>
      <c r="L16" s="129">
        <v>21</v>
      </c>
      <c r="M16" s="121">
        <f t="shared" si="0"/>
        <v>53</v>
      </c>
      <c r="N16" s="122">
        <f t="shared" si="1"/>
        <v>51</v>
      </c>
      <c r="O16" s="123">
        <f>IF(D16&gt;F16,1,0)+IF(G16&gt;I16,1,0)+IF(J16&gt;L16,1,0)</f>
        <v>1</v>
      </c>
      <c r="P16" s="124">
        <f>IF(D16&lt;F16,1,0)+IF(G16&lt;I16,1,0)+IF(J16&lt;L16,1,0)</f>
        <v>2</v>
      </c>
      <c r="Q16" s="130">
        <f t="shared" si="4"/>
        <v>0</v>
      </c>
      <c r="R16" s="126">
        <f t="shared" si="4"/>
        <v>1</v>
      </c>
      <c r="S16" s="21" t="s">
        <v>131</v>
      </c>
    </row>
    <row r="17" spans="1:19" ht="30" customHeight="1">
      <c r="A17" s="50" t="s">
        <v>38</v>
      </c>
      <c r="B17" s="131" t="s">
        <v>86</v>
      </c>
      <c r="C17" s="131" t="s">
        <v>105</v>
      </c>
      <c r="D17" s="127">
        <v>18</v>
      </c>
      <c r="E17" s="128" t="s">
        <v>22</v>
      </c>
      <c r="F17" s="129">
        <v>21</v>
      </c>
      <c r="G17" s="127">
        <v>21</v>
      </c>
      <c r="H17" s="128" t="s">
        <v>22</v>
      </c>
      <c r="I17" s="129">
        <v>12</v>
      </c>
      <c r="J17" s="127">
        <v>21</v>
      </c>
      <c r="K17" s="128" t="s">
        <v>22</v>
      </c>
      <c r="L17" s="129">
        <v>10</v>
      </c>
      <c r="M17" s="121">
        <f t="shared" si="0"/>
        <v>60</v>
      </c>
      <c r="N17" s="122">
        <f t="shared" si="1"/>
        <v>43</v>
      </c>
      <c r="O17" s="123">
        <f t="shared" si="2"/>
        <v>2</v>
      </c>
      <c r="P17" s="124">
        <f t="shared" si="3"/>
        <v>1</v>
      </c>
      <c r="Q17" s="130">
        <f t="shared" si="4"/>
        <v>1</v>
      </c>
      <c r="R17" s="126">
        <f t="shared" si="4"/>
        <v>0</v>
      </c>
      <c r="S17" s="21" t="s">
        <v>131</v>
      </c>
    </row>
    <row r="18" spans="1:19" ht="30" customHeight="1">
      <c r="A18" s="50" t="s">
        <v>39</v>
      </c>
      <c r="B18" s="131" t="s">
        <v>83</v>
      </c>
      <c r="C18" s="131" t="s">
        <v>145</v>
      </c>
      <c r="D18" s="127">
        <v>21</v>
      </c>
      <c r="E18" s="128" t="s">
        <v>22</v>
      </c>
      <c r="F18" s="129">
        <v>17</v>
      </c>
      <c r="G18" s="127">
        <v>20</v>
      </c>
      <c r="H18" s="128" t="s">
        <v>22</v>
      </c>
      <c r="I18" s="129">
        <v>22</v>
      </c>
      <c r="J18" s="127">
        <v>21</v>
      </c>
      <c r="K18" s="128" t="s">
        <v>22</v>
      </c>
      <c r="L18" s="129">
        <v>10</v>
      </c>
      <c r="M18" s="121">
        <f t="shared" si="0"/>
        <v>62</v>
      </c>
      <c r="N18" s="122">
        <f t="shared" si="1"/>
        <v>49</v>
      </c>
      <c r="O18" s="123">
        <f t="shared" si="2"/>
        <v>2</v>
      </c>
      <c r="P18" s="124">
        <f t="shared" si="3"/>
        <v>1</v>
      </c>
      <c r="Q18" s="130">
        <f t="shared" si="4"/>
        <v>1</v>
      </c>
      <c r="R18" s="126">
        <f t="shared" si="4"/>
        <v>0</v>
      </c>
      <c r="S18" s="21" t="s">
        <v>131</v>
      </c>
    </row>
    <row r="19" spans="1:19" ht="30" customHeight="1" thickBot="1">
      <c r="A19" s="50" t="s">
        <v>40</v>
      </c>
      <c r="B19" s="131" t="s">
        <v>166</v>
      </c>
      <c r="C19" s="131" t="s">
        <v>104</v>
      </c>
      <c r="D19" s="127">
        <v>21</v>
      </c>
      <c r="E19" s="128" t="s">
        <v>22</v>
      </c>
      <c r="F19" s="129">
        <v>12</v>
      </c>
      <c r="G19" s="127">
        <v>21</v>
      </c>
      <c r="H19" s="128" t="s">
        <v>22</v>
      </c>
      <c r="I19" s="129">
        <v>16</v>
      </c>
      <c r="J19" s="127"/>
      <c r="K19" s="128" t="s">
        <v>22</v>
      </c>
      <c r="L19" s="129"/>
      <c r="M19" s="121">
        <f t="shared" si="0"/>
        <v>42</v>
      </c>
      <c r="N19" s="122">
        <f t="shared" si="1"/>
        <v>28</v>
      </c>
      <c r="O19" s="123">
        <f>IF(D19&gt;F19,1,0)+IF(G19&gt;I19,1,0)+IF(J19&gt;L19,1,0)</f>
        <v>2</v>
      </c>
      <c r="P19" s="124">
        <f>IF(D19&lt;F19,1,0)+IF(G19&lt;I19,1,0)+IF(J19&lt;L19,1,0)</f>
        <v>0</v>
      </c>
      <c r="Q19" s="132">
        <f t="shared" si="4"/>
        <v>1</v>
      </c>
      <c r="R19" s="126">
        <f t="shared" si="4"/>
        <v>0</v>
      </c>
      <c r="S19" s="22" t="s">
        <v>131</v>
      </c>
    </row>
    <row r="20" spans="1:19" ht="34.5" customHeight="1" thickBot="1">
      <c r="A20" s="115" t="s">
        <v>10</v>
      </c>
      <c r="B20" s="183" t="str">
        <f>IF(Q20&gt;R20,C8,IF(R20&gt;Q20,C9,"remíza"))</f>
        <v>VÝCHODNÍ ČECHY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4"/>
      <c r="M20" s="133">
        <f aca="true" t="shared" si="5" ref="M20:R20">SUM(M11:M19)</f>
        <v>344</v>
      </c>
      <c r="N20" s="134">
        <f t="shared" si="5"/>
        <v>238</v>
      </c>
      <c r="O20" s="135">
        <f t="shared" si="5"/>
        <v>13</v>
      </c>
      <c r="P20" s="136">
        <f t="shared" si="5"/>
        <v>4</v>
      </c>
      <c r="Q20" s="135">
        <f t="shared" si="5"/>
        <v>6</v>
      </c>
      <c r="R20" s="137">
        <f t="shared" si="5"/>
        <v>1</v>
      </c>
      <c r="S20" s="1" t="s">
        <v>184</v>
      </c>
    </row>
    <row r="21" spans="4:19" ht="15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 t="s">
        <v>11</v>
      </c>
    </row>
    <row r="22" ht="12.75">
      <c r="A22" s="26" t="s">
        <v>12</v>
      </c>
    </row>
    <row r="23" ht="12.75"/>
    <row r="24" spans="1:2" ht="19.5" customHeight="1">
      <c r="A24" s="27" t="s">
        <v>13</v>
      </c>
      <c r="B24" s="3" t="s">
        <v>15</v>
      </c>
    </row>
    <row r="25" spans="1:2" ht="19.5" customHeight="1">
      <c r="A25" s="25"/>
      <c r="B25" s="3" t="s">
        <v>15</v>
      </c>
    </row>
    <row r="27" spans="1:20" ht="12.75">
      <c r="A27" s="29" t="s">
        <v>16</v>
      </c>
      <c r="C27" s="28"/>
      <c r="D27" s="29" t="s">
        <v>17</v>
      </c>
      <c r="E27" s="29"/>
      <c r="F27" s="29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2.75">
      <c r="A28" s="3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2.75">
      <c r="A29" s="30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2.75">
      <c r="A30" s="30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2.75">
      <c r="A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30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</sheetData>
  <sheetProtection/>
  <mergeCells count="7">
    <mergeCell ref="B20:L20"/>
    <mergeCell ref="A6:S6"/>
    <mergeCell ref="P10:S10"/>
    <mergeCell ref="D11:L11"/>
    <mergeCell ref="M11:N11"/>
    <mergeCell ref="O11:P11"/>
    <mergeCell ref="Q11:R11"/>
  </mergeCells>
  <printOptions horizontalCentered="1"/>
  <pageMargins left="0" right="0" top="0.35433070866141736" bottom="0.3937007874015748" header="0.2362204724409449" footer="0.3937007874015748"/>
  <pageSetup fitToHeight="1" fitToWidth="1" horizontalDpi="150" verticalDpi="150" orientation="landscape" paperSize="9" scale="95" r:id="rId2"/>
  <headerFooter alignWithMargins="0">
    <oddFooter>&amp;L&amp;"Space Age,Tučné"&amp;12KADELDESIGN&amp;"Symbol,Obyčejné"&amp;XŇ&amp;"BrushScript BT,Obyčejné"&amp;X,&amp;"Space Age,Obyčejné"&amp;10&amp;D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regvybu13_v130526_ck</dc:title>
  <dc:subject>BADMINTON</dc:subject>
  <dc:creator>Karel Kotyza</dc:creator>
  <cp:keywords/>
  <dc:description>25. ročník TURNAJE REGIONÁLNÍCH VÝBĚRŮ kategorie U13
O ČESKOKRUMLOVSKÝ POHÁR
25.-26.5.2013 - Český Krumlov</dc:description>
  <cp:lastModifiedBy>Radek</cp:lastModifiedBy>
  <cp:lastPrinted>2016-04-24T15:39:37Z</cp:lastPrinted>
  <dcterms:created xsi:type="dcterms:W3CDTF">1996-11-18T12:18:44Z</dcterms:created>
  <dcterms:modified xsi:type="dcterms:W3CDTF">2016-04-24T15:39:42Z</dcterms:modified>
  <cp:category/>
  <cp:version/>
  <cp:contentType/>
  <cp:contentStatus/>
</cp:coreProperties>
</file>